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<sst xmlns="http://schemas.openxmlformats.org/spreadsheetml/2006/main" count="78" uniqueCount="66">
  <si>
    <t>Nader</t>
  </si>
  <si>
    <t>Total</t>
  </si>
  <si>
    <t>Nader%</t>
  </si>
  <si>
    <t>Female</t>
  </si>
  <si>
    <t>Male</t>
  </si>
  <si>
    <t>Attend religious services?</t>
  </si>
  <si>
    <t>Once per week or more</t>
  </si>
  <si>
    <t>A few times per month</t>
  </si>
  <si>
    <t>Once per month or less</t>
  </si>
  <si>
    <t>Never</t>
  </si>
  <si>
    <t>Important Issues -- Pick 3</t>
  </si>
  <si>
    <t>Abortion</t>
  </si>
  <si>
    <t>Economy/Jobs</t>
  </si>
  <si>
    <t>Gay Rights and Marriage</t>
  </si>
  <si>
    <t>Gun Laws and Policies</t>
  </si>
  <si>
    <t>Health Care</t>
  </si>
  <si>
    <t>Illegal Drug Policies</t>
  </si>
  <si>
    <t>Immigration</t>
  </si>
  <si>
    <t>Iraq War</t>
  </si>
  <si>
    <t>Poverty and Welfare</t>
  </si>
  <si>
    <t>Terrorism/Homeland Security</t>
  </si>
  <si>
    <t>Gender</t>
  </si>
  <si>
    <t>Environmental Issues</t>
  </si>
  <si>
    <t>Barr</t>
  </si>
  <si>
    <t>Barr%</t>
  </si>
  <si>
    <t>McCain</t>
  </si>
  <si>
    <t>McCain%</t>
  </si>
  <si>
    <t>Obama</t>
  </si>
  <si>
    <t>Obama%</t>
  </si>
  <si>
    <t>Turnout</t>
  </si>
  <si>
    <t>McCain/Palin Rally Attendance?</t>
  </si>
  <si>
    <t>No attend/Little or no influence</t>
  </si>
  <si>
    <t>No attend/Significant influence</t>
  </si>
  <si>
    <t>Yes attend/Little or no influence</t>
  </si>
  <si>
    <t>Yes attend/Positive impact on vote</t>
  </si>
  <si>
    <t>Yes attend/Negative impact on vote</t>
  </si>
  <si>
    <t>Education</t>
  </si>
  <si>
    <t>Energy/Gas Prices</t>
  </si>
  <si>
    <t>Medicare/Social Security</t>
  </si>
  <si>
    <t>Stem Cell Research</t>
  </si>
  <si>
    <t>Taxes</t>
  </si>
  <si>
    <t>Mock Election 2008 -- Student Results</t>
  </si>
  <si>
    <t>Total -- Students</t>
  </si>
  <si>
    <t>Grade Level</t>
  </si>
  <si>
    <t>Freshman</t>
  </si>
  <si>
    <t>Sophomore</t>
  </si>
  <si>
    <t>Junior</t>
  </si>
  <si>
    <t>Senior</t>
  </si>
  <si>
    <t>GPA</t>
  </si>
  <si>
    <t>1.999 or less</t>
  </si>
  <si>
    <t>2.000 to 2.999</t>
  </si>
  <si>
    <t>3.000 to 3.499</t>
  </si>
  <si>
    <t>3.500 or more</t>
  </si>
  <si>
    <t>Barr/Libertarian</t>
  </si>
  <si>
    <t>McCain/Republican</t>
  </si>
  <si>
    <t>Nader/Independent</t>
  </si>
  <si>
    <t>Obama/Democrat</t>
  </si>
  <si>
    <t>Unsure/None</t>
  </si>
  <si>
    <t>Parent Preference?</t>
  </si>
  <si>
    <t>Voted</t>
  </si>
  <si>
    <t>Possible</t>
  </si>
  <si>
    <t>GHS</t>
  </si>
  <si>
    <t>%Voters</t>
  </si>
  <si>
    <t>Student-Parent Correlation</t>
  </si>
  <si>
    <t>Voted &amp; Surveyed</t>
  </si>
  <si>
    <t>%Voted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</si>
</sst>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b/>
      <sz val="13"/>
      <color indexed="52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i/>
      <sz val="12"/>
      <color indexed="52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3"/>
      <color indexed="57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b/>
      <sz val="13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52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57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2" fillId="0" borderId="0" xfId="57" applyNumberFormat="1" applyFont="1" applyAlignment="1">
      <alignment/>
    </xf>
    <xf numFmtId="164" fontId="2" fillId="0" borderId="0" xfId="57" applyNumberFormat="1" applyFont="1" applyAlignment="1">
      <alignment horizontal="center"/>
    </xf>
    <xf numFmtId="0" fontId="5" fillId="0" borderId="0" xfId="0" applyFont="1" applyAlignment="1">
      <alignment/>
    </xf>
    <xf numFmtId="164" fontId="1" fillId="0" borderId="0" xfId="57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57" applyNumberFormat="1" applyFont="1" applyAlignment="1">
      <alignment horizontal="center"/>
    </xf>
    <xf numFmtId="0" fontId="26" fillId="0" borderId="0" xfId="0" applyFont="1" applyAlignment="1">
      <alignment horizontal="center"/>
    </xf>
    <xf numFmtId="164" fontId="20" fillId="0" borderId="0" xfId="57" applyNumberFormat="1" applyFont="1" applyAlignment="1">
      <alignment horizontal="center"/>
    </xf>
    <xf numFmtId="164" fontId="2" fillId="0" borderId="0" xfId="57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57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PageLayoutView="0" workbookViewId="0" topLeftCell="A19">
      <selection activeCell="E34" sqref="E34"/>
    </sheetView>
  </sheetViews>
  <sheetFormatPr defaultColWidth="9.140625" defaultRowHeight="12.75"/>
  <cols>
    <col min="1" max="1" width="35.7109375" style="1" customWidth="1"/>
    <col min="2" max="2" width="12.7109375" style="2" customWidth="1"/>
    <col min="3" max="3" width="12.7109375" style="9" customWidth="1"/>
    <col min="4" max="4" width="12.7109375" style="2" customWidth="1"/>
    <col min="5" max="5" width="12.7109375" style="9" customWidth="1"/>
    <col min="6" max="6" width="12.7109375" style="2" customWidth="1"/>
    <col min="7" max="9" width="12.7109375" style="9" customWidth="1"/>
    <col min="10" max="10" width="11.00390625" style="2" bestFit="1" customWidth="1"/>
    <col min="11" max="11" width="11.00390625" style="2" customWidth="1"/>
    <col min="12" max="12" width="9.140625" style="3" customWidth="1"/>
    <col min="13" max="13" width="12.28125" style="3" customWidth="1"/>
    <col min="14" max="15" width="11.421875" style="3" customWidth="1"/>
    <col min="16" max="16384" width="9.140625" style="3" customWidth="1"/>
  </cols>
  <sheetData>
    <row r="1" spans="1:11" s="10" customFormat="1" ht="23.25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11"/>
    </row>
    <row r="3" spans="1:15" s="8" customFormat="1" ht="16.5">
      <c r="A3" s="7"/>
      <c r="B3" s="18" t="s">
        <v>23</v>
      </c>
      <c r="C3" s="19" t="s">
        <v>24</v>
      </c>
      <c r="D3" s="24" t="s">
        <v>25</v>
      </c>
      <c r="E3" s="25" t="s">
        <v>26</v>
      </c>
      <c r="F3" s="29" t="s">
        <v>0</v>
      </c>
      <c r="G3" s="30" t="s">
        <v>2</v>
      </c>
      <c r="H3" s="34" t="s">
        <v>27</v>
      </c>
      <c r="I3" s="34" t="s">
        <v>28</v>
      </c>
      <c r="J3" s="8" t="s">
        <v>1</v>
      </c>
      <c r="K3" s="8" t="s">
        <v>65</v>
      </c>
      <c r="N3" s="65" t="s">
        <v>29</v>
      </c>
      <c r="O3" s="65"/>
    </row>
    <row r="4" spans="1:15" s="5" customFormat="1" ht="15.75">
      <c r="A4" s="4" t="s">
        <v>42</v>
      </c>
      <c r="B4" s="20">
        <v>47</v>
      </c>
      <c r="C4" s="21">
        <f>B4/J4</f>
        <v>0.062169312169312166</v>
      </c>
      <c r="D4" s="26">
        <v>365</v>
      </c>
      <c r="E4" s="27">
        <f>D4/J4</f>
        <v>0.4828042328042328</v>
      </c>
      <c r="F4" s="31">
        <v>20</v>
      </c>
      <c r="G4" s="32">
        <f>F4/J4</f>
        <v>0.026455026455026454</v>
      </c>
      <c r="H4" s="35">
        <v>324</v>
      </c>
      <c r="I4" s="36">
        <f>H4/J4</f>
        <v>0.42857142857142855</v>
      </c>
      <c r="J4" s="12">
        <f>SUM(B4+D4+F4+H4)</f>
        <v>756</v>
      </c>
      <c r="K4" s="15">
        <f>J4/O11</f>
        <v>0.5688487584650113</v>
      </c>
      <c r="M4" s="14"/>
      <c r="N4" s="60">
        <f>N11/O11</f>
        <v>0.5831452219714071</v>
      </c>
      <c r="O4" s="60"/>
    </row>
    <row r="5" spans="1:11" s="5" customFormat="1" ht="15.75">
      <c r="A5" s="4"/>
      <c r="B5" s="20"/>
      <c r="C5" s="21"/>
      <c r="D5" s="26"/>
      <c r="E5" s="27"/>
      <c r="F5" s="31"/>
      <c r="G5" s="32"/>
      <c r="H5" s="37"/>
      <c r="I5" s="36"/>
      <c r="J5" s="12"/>
      <c r="K5" s="12"/>
    </row>
    <row r="6" spans="1:15" s="5" customFormat="1" ht="15.75">
      <c r="A6" s="4" t="s">
        <v>43</v>
      </c>
      <c r="B6" s="20"/>
      <c r="C6" s="21"/>
      <c r="D6" s="26"/>
      <c r="E6" s="27"/>
      <c r="F6" s="31"/>
      <c r="G6" s="32"/>
      <c r="H6" s="37"/>
      <c r="I6" s="36"/>
      <c r="J6" s="12"/>
      <c r="K6" s="12" t="s">
        <v>62</v>
      </c>
      <c r="N6" s="58" t="s">
        <v>29</v>
      </c>
      <c r="O6" s="58" t="s">
        <v>60</v>
      </c>
    </row>
    <row r="7" spans="1:16" s="5" customFormat="1" ht="15.75">
      <c r="A7" s="38" t="s">
        <v>44</v>
      </c>
      <c r="B7" s="22">
        <v>10</v>
      </c>
      <c r="C7" s="21">
        <f>B7/J7</f>
        <v>0.05235602094240838</v>
      </c>
      <c r="D7" s="28">
        <v>106</v>
      </c>
      <c r="E7" s="27">
        <f>D7/J7</f>
        <v>0.5549738219895288</v>
      </c>
      <c r="F7" s="33">
        <v>1</v>
      </c>
      <c r="G7" s="32">
        <f>F7/J7</f>
        <v>0.005235602094240838</v>
      </c>
      <c r="H7" s="37">
        <v>74</v>
      </c>
      <c r="I7" s="36">
        <f>H7/J7</f>
        <v>0.387434554973822</v>
      </c>
      <c r="J7" s="13">
        <f>SUM(B7+D7+F7+H7)</f>
        <v>191</v>
      </c>
      <c r="K7" s="17">
        <f>J7/(J7+J8+J9+J10)</f>
        <v>0.2716927453769559</v>
      </c>
      <c r="M7" s="16" t="s">
        <v>44</v>
      </c>
      <c r="N7" s="56">
        <v>220</v>
      </c>
      <c r="O7" s="56">
        <v>362</v>
      </c>
      <c r="P7" s="57">
        <f>N7/O7</f>
        <v>0.6077348066298343</v>
      </c>
    </row>
    <row r="8" spans="1:16" s="5" customFormat="1" ht="15.75">
      <c r="A8" s="39" t="s">
        <v>45</v>
      </c>
      <c r="B8" s="22">
        <v>12</v>
      </c>
      <c r="C8" s="21">
        <f>B8/J8</f>
        <v>0.06557377049180328</v>
      </c>
      <c r="D8" s="28">
        <v>83</v>
      </c>
      <c r="E8" s="27">
        <f>D8/J8</f>
        <v>0.453551912568306</v>
      </c>
      <c r="F8" s="33">
        <v>4</v>
      </c>
      <c r="G8" s="32">
        <f>F8/J8</f>
        <v>0.02185792349726776</v>
      </c>
      <c r="H8" s="37">
        <v>84</v>
      </c>
      <c r="I8" s="36">
        <f>H8/J8</f>
        <v>0.45901639344262296</v>
      </c>
      <c r="J8" s="13">
        <f aca="true" t="shared" si="0" ref="J8:J59">SUM(B8+D8+F8+H8)</f>
        <v>183</v>
      </c>
      <c r="K8" s="17">
        <f>J8/(J7+J8+J8+J10)</f>
        <v>0.25346260387811637</v>
      </c>
      <c r="M8" s="16" t="s">
        <v>45</v>
      </c>
      <c r="N8" s="56">
        <v>200</v>
      </c>
      <c r="O8" s="56">
        <v>341</v>
      </c>
      <c r="P8" s="57">
        <f>N8/O8</f>
        <v>0.5865102639296188</v>
      </c>
    </row>
    <row r="9" spans="1:16" s="5" customFormat="1" ht="15.75">
      <c r="A9" s="38" t="s">
        <v>46</v>
      </c>
      <c r="B9" s="22">
        <v>6</v>
      </c>
      <c r="C9" s="21">
        <f>B9/J9</f>
        <v>0.036585365853658534</v>
      </c>
      <c r="D9" s="28">
        <v>81</v>
      </c>
      <c r="E9" s="27">
        <f>D9/J9</f>
        <v>0.49390243902439024</v>
      </c>
      <c r="F9" s="33">
        <v>3</v>
      </c>
      <c r="G9" s="32">
        <f>F9/J9</f>
        <v>0.018292682926829267</v>
      </c>
      <c r="H9" s="37">
        <v>74</v>
      </c>
      <c r="I9" s="36">
        <f aca="true" t="shared" si="1" ref="I9:I59">H9/J9</f>
        <v>0.45121951219512196</v>
      </c>
      <c r="J9" s="13">
        <f t="shared" si="0"/>
        <v>164</v>
      </c>
      <c r="K9" s="17">
        <f>J9/(J7+J8+J9+J10)</f>
        <v>0.2332859174964438</v>
      </c>
      <c r="M9" s="16" t="s">
        <v>46</v>
      </c>
      <c r="N9" s="56">
        <v>173</v>
      </c>
      <c r="O9" s="56">
        <v>304</v>
      </c>
      <c r="P9" s="57">
        <f>N9/O9</f>
        <v>0.569078947368421</v>
      </c>
    </row>
    <row r="10" spans="1:16" s="5" customFormat="1" ht="15.75">
      <c r="A10" s="38" t="s">
        <v>47</v>
      </c>
      <c r="B10" s="22">
        <v>14</v>
      </c>
      <c r="C10" s="21">
        <f>B10/J10</f>
        <v>0.08484848484848485</v>
      </c>
      <c r="D10" s="28">
        <v>75</v>
      </c>
      <c r="E10" s="27">
        <f>D10/J10</f>
        <v>0.45454545454545453</v>
      </c>
      <c r="F10" s="33">
        <v>8</v>
      </c>
      <c r="G10" s="32">
        <f>F10/J10</f>
        <v>0.048484848484848485</v>
      </c>
      <c r="H10" s="37">
        <v>68</v>
      </c>
      <c r="I10" s="36">
        <f t="shared" si="1"/>
        <v>0.4121212121212121</v>
      </c>
      <c r="J10" s="13">
        <f t="shared" si="0"/>
        <v>165</v>
      </c>
      <c r="K10" s="17">
        <f>J10/(J7+J8+J9+J10)</f>
        <v>0.23470839260312945</v>
      </c>
      <c r="M10" s="16" t="s">
        <v>47</v>
      </c>
      <c r="N10" s="56">
        <v>182</v>
      </c>
      <c r="O10" s="56">
        <v>322</v>
      </c>
      <c r="P10" s="57">
        <f>N10/O10</f>
        <v>0.5652173913043478</v>
      </c>
    </row>
    <row r="11" spans="2:16" ht="15.75">
      <c r="B11" s="22"/>
      <c r="C11" s="21"/>
      <c r="D11" s="28"/>
      <c r="E11" s="27"/>
      <c r="F11" s="33"/>
      <c r="G11" s="32"/>
      <c r="H11" s="37"/>
      <c r="I11" s="36"/>
      <c r="J11" s="13"/>
      <c r="K11" s="17"/>
      <c r="M11" s="5" t="s">
        <v>61</v>
      </c>
      <c r="N11" s="6">
        <f>SUM(N7:N10)</f>
        <v>775</v>
      </c>
      <c r="O11" s="6">
        <f>SUM(O7:O10)</f>
        <v>1329</v>
      </c>
      <c r="P11" s="15">
        <f>N11/O11</f>
        <v>0.5831452219714071</v>
      </c>
    </row>
    <row r="12" spans="1:11" s="5" customFormat="1" ht="15.75">
      <c r="A12" s="4" t="s">
        <v>21</v>
      </c>
      <c r="B12" s="22"/>
      <c r="C12" s="21"/>
      <c r="D12" s="26"/>
      <c r="E12" s="27"/>
      <c r="F12" s="31"/>
      <c r="G12" s="32"/>
      <c r="H12" s="37"/>
      <c r="I12" s="36"/>
      <c r="J12" s="13"/>
      <c r="K12" s="17"/>
    </row>
    <row r="13" spans="1:15" ht="15.75">
      <c r="A13" s="38" t="s">
        <v>3</v>
      </c>
      <c r="B13" s="22">
        <v>11</v>
      </c>
      <c r="C13" s="21">
        <f aca="true" t="shared" si="2" ref="C13:C59">B13/J13</f>
        <v>0.03273809523809524</v>
      </c>
      <c r="D13" s="28">
        <v>164</v>
      </c>
      <c r="E13" s="27">
        <f aca="true" t="shared" si="3" ref="E13:E59">D13/J13</f>
        <v>0.4880952380952381</v>
      </c>
      <c r="F13" s="33">
        <v>3</v>
      </c>
      <c r="G13" s="32">
        <f aca="true" t="shared" si="4" ref="G13:G59">F13/J13</f>
        <v>0.008928571428571428</v>
      </c>
      <c r="H13" s="37">
        <v>158</v>
      </c>
      <c r="I13" s="36">
        <f t="shared" si="1"/>
        <v>0.47023809523809523</v>
      </c>
      <c r="J13" s="13">
        <f t="shared" si="0"/>
        <v>336</v>
      </c>
      <c r="K13" s="17">
        <f>J13/(J13+J14)</f>
        <v>0.48206599713055953</v>
      </c>
      <c r="N13" s="66" t="s">
        <v>64</v>
      </c>
      <c r="O13" s="66"/>
    </row>
    <row r="14" spans="1:15" ht="15.75">
      <c r="A14" s="38" t="s">
        <v>4</v>
      </c>
      <c r="B14" s="22">
        <v>31</v>
      </c>
      <c r="C14" s="21">
        <f t="shared" si="2"/>
        <v>0.08587257617728532</v>
      </c>
      <c r="D14" s="28">
        <v>181</v>
      </c>
      <c r="E14" s="27">
        <f t="shared" si="3"/>
        <v>0.5013850415512465</v>
      </c>
      <c r="F14" s="33">
        <v>14</v>
      </c>
      <c r="G14" s="32">
        <f t="shared" si="4"/>
        <v>0.038781163434903045</v>
      </c>
      <c r="H14" s="37">
        <v>135</v>
      </c>
      <c r="I14" s="36">
        <f t="shared" si="1"/>
        <v>0.3739612188365651</v>
      </c>
      <c r="J14" s="13">
        <f t="shared" si="0"/>
        <v>361</v>
      </c>
      <c r="K14" s="17">
        <f>J14/(J13+J14)</f>
        <v>0.5179340028694405</v>
      </c>
      <c r="N14" s="60">
        <f>N21/O21</f>
        <v>0.5289691497366441</v>
      </c>
      <c r="O14" s="60"/>
    </row>
    <row r="15" spans="2:16" ht="15.75">
      <c r="B15" s="22"/>
      <c r="C15" s="21"/>
      <c r="D15" s="28"/>
      <c r="E15" s="27"/>
      <c r="F15" s="33"/>
      <c r="G15" s="32"/>
      <c r="H15" s="37"/>
      <c r="I15" s="36"/>
      <c r="J15" s="13"/>
      <c r="K15" s="17"/>
      <c r="M15" s="16"/>
      <c r="N15" s="56"/>
      <c r="O15" s="56"/>
      <c r="P15" s="56"/>
    </row>
    <row r="16" spans="1:16" s="5" customFormat="1" ht="15.75">
      <c r="A16" s="4" t="s">
        <v>5</v>
      </c>
      <c r="B16" s="22"/>
      <c r="C16" s="21"/>
      <c r="D16" s="26"/>
      <c r="E16" s="27"/>
      <c r="F16" s="31"/>
      <c r="G16" s="32"/>
      <c r="H16" s="37"/>
      <c r="I16" s="36"/>
      <c r="J16" s="13"/>
      <c r="K16" s="17"/>
      <c r="M16" s="16"/>
      <c r="N16" s="58" t="s">
        <v>59</v>
      </c>
      <c r="O16" s="58" t="s">
        <v>60</v>
      </c>
      <c r="P16" s="56"/>
    </row>
    <row r="17" spans="1:16" ht="15.75">
      <c r="A17" s="38" t="s">
        <v>6</v>
      </c>
      <c r="B17" s="22">
        <v>11</v>
      </c>
      <c r="C17" s="21">
        <f t="shared" si="2"/>
        <v>0.04119850187265917</v>
      </c>
      <c r="D17" s="28">
        <v>167</v>
      </c>
      <c r="E17" s="27">
        <f t="shared" si="3"/>
        <v>0.6254681647940075</v>
      </c>
      <c r="F17" s="33">
        <v>3</v>
      </c>
      <c r="G17" s="32">
        <f t="shared" si="4"/>
        <v>0.011235955056179775</v>
      </c>
      <c r="H17" s="37">
        <v>86</v>
      </c>
      <c r="I17" s="36">
        <f t="shared" si="1"/>
        <v>0.32209737827715357</v>
      </c>
      <c r="J17" s="13">
        <f t="shared" si="0"/>
        <v>267</v>
      </c>
      <c r="K17" s="17">
        <f>J17/SUM(J17:J20)</f>
        <v>0.38808139534883723</v>
      </c>
      <c r="M17" s="16" t="s">
        <v>44</v>
      </c>
      <c r="N17" s="56">
        <v>191</v>
      </c>
      <c r="O17" s="56">
        <v>362</v>
      </c>
      <c r="P17" s="57">
        <f>N17/O17</f>
        <v>0.5276243093922652</v>
      </c>
    </row>
    <row r="18" spans="1:16" ht="15.75">
      <c r="A18" s="38" t="s">
        <v>7</v>
      </c>
      <c r="B18" s="22">
        <v>8</v>
      </c>
      <c r="C18" s="21">
        <f t="shared" si="2"/>
        <v>0.058394160583941604</v>
      </c>
      <c r="D18" s="28">
        <v>65</v>
      </c>
      <c r="E18" s="27">
        <f t="shared" si="3"/>
        <v>0.4744525547445255</v>
      </c>
      <c r="F18" s="33">
        <v>1</v>
      </c>
      <c r="G18" s="32">
        <f t="shared" si="4"/>
        <v>0.0072992700729927005</v>
      </c>
      <c r="H18" s="37">
        <v>63</v>
      </c>
      <c r="I18" s="36">
        <f t="shared" si="1"/>
        <v>0.45985401459854014</v>
      </c>
      <c r="J18" s="13">
        <f t="shared" si="0"/>
        <v>137</v>
      </c>
      <c r="K18" s="17">
        <f>J18/SUM(J17:J20)</f>
        <v>0.19912790697674418</v>
      </c>
      <c r="M18" s="16" t="s">
        <v>45</v>
      </c>
      <c r="N18" s="56">
        <v>183</v>
      </c>
      <c r="O18" s="56">
        <v>341</v>
      </c>
      <c r="P18" s="57">
        <f>N18/O18</f>
        <v>0.5366568914956011</v>
      </c>
    </row>
    <row r="19" spans="1:16" ht="15.75">
      <c r="A19" s="38" t="s">
        <v>8</v>
      </c>
      <c r="B19" s="22">
        <v>9</v>
      </c>
      <c r="C19" s="21">
        <f t="shared" si="2"/>
        <v>0.06923076923076923</v>
      </c>
      <c r="D19" s="28">
        <v>63</v>
      </c>
      <c r="E19" s="27">
        <f t="shared" si="3"/>
        <v>0.4846153846153846</v>
      </c>
      <c r="F19" s="33">
        <v>4</v>
      </c>
      <c r="G19" s="32">
        <f t="shared" si="4"/>
        <v>0.03076923076923077</v>
      </c>
      <c r="H19" s="37">
        <v>54</v>
      </c>
      <c r="I19" s="36">
        <f t="shared" si="1"/>
        <v>0.4153846153846154</v>
      </c>
      <c r="J19" s="13">
        <f t="shared" si="0"/>
        <v>130</v>
      </c>
      <c r="K19" s="17">
        <f>J19/SUM(J17:J20)</f>
        <v>0.18895348837209303</v>
      </c>
      <c r="M19" s="16" t="s">
        <v>46</v>
      </c>
      <c r="N19" s="56">
        <v>164</v>
      </c>
      <c r="O19" s="56">
        <v>304</v>
      </c>
      <c r="P19" s="57">
        <f>N19/O19</f>
        <v>0.5394736842105263</v>
      </c>
    </row>
    <row r="20" spans="1:16" ht="15.75">
      <c r="A20" s="39" t="s">
        <v>9</v>
      </c>
      <c r="B20" s="22">
        <v>13</v>
      </c>
      <c r="C20" s="21">
        <f t="shared" si="2"/>
        <v>0.08441558441558442</v>
      </c>
      <c r="D20" s="28">
        <v>48</v>
      </c>
      <c r="E20" s="27">
        <f t="shared" si="3"/>
        <v>0.3116883116883117</v>
      </c>
      <c r="F20" s="33">
        <v>8</v>
      </c>
      <c r="G20" s="32">
        <f t="shared" si="4"/>
        <v>0.05194805194805195</v>
      </c>
      <c r="H20" s="37">
        <v>85</v>
      </c>
      <c r="I20" s="36">
        <f t="shared" si="1"/>
        <v>0.551948051948052</v>
      </c>
      <c r="J20" s="13">
        <f t="shared" si="0"/>
        <v>154</v>
      </c>
      <c r="K20" s="17">
        <f>J20/SUM(J17:J20)</f>
        <v>0.2238372093023256</v>
      </c>
      <c r="M20" s="16" t="s">
        <v>47</v>
      </c>
      <c r="N20" s="56">
        <v>165</v>
      </c>
      <c r="O20" s="56">
        <v>322</v>
      </c>
      <c r="P20" s="57">
        <f>N20/O20</f>
        <v>0.5124223602484472</v>
      </c>
    </row>
    <row r="21" spans="2:16" ht="15.75">
      <c r="B21" s="22"/>
      <c r="C21" s="21"/>
      <c r="D21" s="28"/>
      <c r="E21" s="27"/>
      <c r="F21" s="33"/>
      <c r="G21" s="32"/>
      <c r="H21" s="37"/>
      <c r="I21" s="36"/>
      <c r="J21" s="13"/>
      <c r="K21" s="17"/>
      <c r="M21" s="5" t="s">
        <v>61</v>
      </c>
      <c r="N21" s="6">
        <f>SUM(N17:N20)</f>
        <v>703</v>
      </c>
      <c r="O21" s="6">
        <f>SUM(O17:O20)</f>
        <v>1329</v>
      </c>
      <c r="P21" s="15">
        <f>N21/O21</f>
        <v>0.5289691497366441</v>
      </c>
    </row>
    <row r="22" spans="1:11" s="5" customFormat="1" ht="15.75">
      <c r="A22" s="4" t="s">
        <v>48</v>
      </c>
      <c r="B22" s="22"/>
      <c r="C22" s="21"/>
      <c r="D22" s="26"/>
      <c r="E22" s="27"/>
      <c r="F22" s="31"/>
      <c r="G22" s="32"/>
      <c r="H22" s="37"/>
      <c r="I22" s="36"/>
      <c r="J22" s="13"/>
      <c r="K22" s="17"/>
    </row>
    <row r="23" spans="1:11" ht="15.75">
      <c r="A23" s="39" t="s">
        <v>49</v>
      </c>
      <c r="B23" s="22">
        <v>3</v>
      </c>
      <c r="C23" s="21">
        <f t="shared" si="2"/>
        <v>0.23076923076923078</v>
      </c>
      <c r="D23" s="28">
        <v>3</v>
      </c>
      <c r="E23" s="27">
        <f t="shared" si="3"/>
        <v>0.23076923076923078</v>
      </c>
      <c r="F23" s="33">
        <v>1</v>
      </c>
      <c r="G23" s="32">
        <f t="shared" si="4"/>
        <v>0.07692307692307693</v>
      </c>
      <c r="H23" s="37">
        <v>6</v>
      </c>
      <c r="I23" s="36">
        <f t="shared" si="1"/>
        <v>0.46153846153846156</v>
      </c>
      <c r="J23" s="13">
        <f t="shared" si="0"/>
        <v>13</v>
      </c>
      <c r="K23" s="17">
        <f>J23/SUM(J23:J26)</f>
        <v>0.01903367496339678</v>
      </c>
    </row>
    <row r="24" spans="1:11" ht="15.75">
      <c r="A24" s="39" t="s">
        <v>50</v>
      </c>
      <c r="B24" s="22">
        <v>9</v>
      </c>
      <c r="C24" s="21">
        <f t="shared" si="2"/>
        <v>0.08490566037735849</v>
      </c>
      <c r="D24" s="28">
        <v>40</v>
      </c>
      <c r="E24" s="27">
        <f t="shared" si="3"/>
        <v>0.37735849056603776</v>
      </c>
      <c r="F24" s="33">
        <v>4</v>
      </c>
      <c r="G24" s="32">
        <f t="shared" si="4"/>
        <v>0.03773584905660377</v>
      </c>
      <c r="H24" s="37">
        <v>53</v>
      </c>
      <c r="I24" s="36">
        <f t="shared" si="1"/>
        <v>0.5</v>
      </c>
      <c r="J24" s="13">
        <f t="shared" si="0"/>
        <v>106</v>
      </c>
      <c r="K24" s="17">
        <f>J24/SUM(J23:J26)</f>
        <v>0.15519765739385066</v>
      </c>
    </row>
    <row r="25" spans="1:11" ht="15.75">
      <c r="A25" s="38" t="s">
        <v>51</v>
      </c>
      <c r="B25" s="22">
        <v>13</v>
      </c>
      <c r="C25" s="21">
        <f t="shared" si="2"/>
        <v>0.06103286384976526</v>
      </c>
      <c r="D25" s="28">
        <v>99</v>
      </c>
      <c r="E25" s="27">
        <f t="shared" si="3"/>
        <v>0.4647887323943662</v>
      </c>
      <c r="F25" s="33">
        <v>7</v>
      </c>
      <c r="G25" s="32">
        <f t="shared" si="4"/>
        <v>0.03286384976525822</v>
      </c>
      <c r="H25" s="37">
        <v>94</v>
      </c>
      <c r="I25" s="36">
        <f t="shared" si="1"/>
        <v>0.4413145539906103</v>
      </c>
      <c r="J25" s="13">
        <f t="shared" si="0"/>
        <v>213</v>
      </c>
      <c r="K25" s="17">
        <f>J25/SUM(J23:J26)</f>
        <v>0.3118594436310395</v>
      </c>
    </row>
    <row r="26" spans="1:11" ht="15.75">
      <c r="A26" s="38" t="s">
        <v>52</v>
      </c>
      <c r="B26" s="22">
        <v>17</v>
      </c>
      <c r="C26" s="21">
        <f t="shared" si="2"/>
        <v>0.04843304843304843</v>
      </c>
      <c r="D26" s="28">
        <v>196</v>
      </c>
      <c r="E26" s="27">
        <f t="shared" si="3"/>
        <v>0.5584045584045584</v>
      </c>
      <c r="F26" s="33">
        <v>4</v>
      </c>
      <c r="G26" s="32">
        <f t="shared" si="4"/>
        <v>0.011396011396011397</v>
      </c>
      <c r="H26" s="37">
        <v>134</v>
      </c>
      <c r="I26" s="36">
        <f t="shared" si="1"/>
        <v>0.3817663817663818</v>
      </c>
      <c r="J26" s="13">
        <f t="shared" si="0"/>
        <v>351</v>
      </c>
      <c r="K26" s="17">
        <f>J26/SUM(J23:J26)</f>
        <v>0.513909224011713</v>
      </c>
    </row>
    <row r="27" spans="2:11" ht="15.75">
      <c r="B27" s="22"/>
      <c r="C27" s="21"/>
      <c r="D27" s="28"/>
      <c r="E27" s="27"/>
      <c r="F27" s="33"/>
      <c r="G27" s="32"/>
      <c r="H27" s="37"/>
      <c r="I27" s="36"/>
      <c r="J27" s="13"/>
      <c r="K27" s="17"/>
    </row>
    <row r="28" spans="1:11" s="5" customFormat="1" ht="15.75">
      <c r="A28" s="4" t="s">
        <v>58</v>
      </c>
      <c r="B28" s="22"/>
      <c r="C28" s="21"/>
      <c r="D28" s="26"/>
      <c r="E28" s="27"/>
      <c r="F28" s="31"/>
      <c r="G28" s="32"/>
      <c r="H28" s="37"/>
      <c r="I28" s="36"/>
      <c r="J28" s="13"/>
      <c r="K28" s="17"/>
    </row>
    <row r="29" spans="1:11" ht="15.75">
      <c r="A29" s="40" t="s">
        <v>53</v>
      </c>
      <c r="B29" s="22">
        <v>4</v>
      </c>
      <c r="C29" s="21">
        <f t="shared" si="2"/>
        <v>0.8</v>
      </c>
      <c r="D29" s="28">
        <v>1</v>
      </c>
      <c r="E29" s="27">
        <f t="shared" si="3"/>
        <v>0.2</v>
      </c>
      <c r="F29" s="33">
        <v>0</v>
      </c>
      <c r="G29" s="32">
        <f t="shared" si="4"/>
        <v>0</v>
      </c>
      <c r="H29" s="37">
        <v>0</v>
      </c>
      <c r="I29" s="36">
        <f t="shared" si="1"/>
        <v>0</v>
      </c>
      <c r="J29" s="13">
        <f t="shared" si="0"/>
        <v>5</v>
      </c>
      <c r="K29" s="17">
        <f>J29/SUM(J29:J33)</f>
        <v>0.007288629737609329</v>
      </c>
    </row>
    <row r="30" spans="1:11" ht="15.75">
      <c r="A30" s="38" t="s">
        <v>54</v>
      </c>
      <c r="B30" s="22">
        <v>24</v>
      </c>
      <c r="C30" s="21">
        <f t="shared" si="2"/>
        <v>0.07058823529411765</v>
      </c>
      <c r="D30" s="28">
        <v>279</v>
      </c>
      <c r="E30" s="27">
        <f t="shared" si="3"/>
        <v>0.8205882352941176</v>
      </c>
      <c r="F30" s="33">
        <v>4</v>
      </c>
      <c r="G30" s="32">
        <f t="shared" si="4"/>
        <v>0.011764705882352941</v>
      </c>
      <c r="H30" s="37">
        <v>33</v>
      </c>
      <c r="I30" s="36">
        <f t="shared" si="1"/>
        <v>0.09705882352941177</v>
      </c>
      <c r="J30" s="13">
        <f t="shared" si="0"/>
        <v>340</v>
      </c>
      <c r="K30" s="17">
        <f>J30/SUM(J29:J33)</f>
        <v>0.4956268221574344</v>
      </c>
    </row>
    <row r="31" spans="1:11" ht="15.75">
      <c r="A31" s="41" t="s">
        <v>55</v>
      </c>
      <c r="B31" s="22">
        <v>1</v>
      </c>
      <c r="C31" s="21">
        <f t="shared" si="2"/>
        <v>0.1111111111111111</v>
      </c>
      <c r="D31" s="28">
        <v>1</v>
      </c>
      <c r="E31" s="27">
        <f t="shared" si="3"/>
        <v>0.1111111111111111</v>
      </c>
      <c r="F31" s="33">
        <v>5</v>
      </c>
      <c r="G31" s="32">
        <f t="shared" si="4"/>
        <v>0.5555555555555556</v>
      </c>
      <c r="H31" s="37">
        <v>2</v>
      </c>
      <c r="I31" s="36">
        <f t="shared" si="1"/>
        <v>0.2222222222222222</v>
      </c>
      <c r="J31" s="13">
        <f t="shared" si="0"/>
        <v>9</v>
      </c>
      <c r="K31" s="17">
        <f>J31/SUM(J29:J33)</f>
        <v>0.013119533527696793</v>
      </c>
    </row>
    <row r="32" spans="1:11" ht="15.75">
      <c r="A32" s="39" t="s">
        <v>56</v>
      </c>
      <c r="B32" s="22">
        <v>8</v>
      </c>
      <c r="C32" s="21">
        <f t="shared" si="2"/>
        <v>0.03347280334728033</v>
      </c>
      <c r="D32" s="28">
        <v>25</v>
      </c>
      <c r="E32" s="27">
        <f t="shared" si="3"/>
        <v>0.10460251046025104</v>
      </c>
      <c r="F32" s="33">
        <v>2</v>
      </c>
      <c r="G32" s="32">
        <f t="shared" si="4"/>
        <v>0.008368200836820083</v>
      </c>
      <c r="H32" s="37">
        <v>204</v>
      </c>
      <c r="I32" s="36">
        <f t="shared" si="1"/>
        <v>0.8535564853556485</v>
      </c>
      <c r="J32" s="13">
        <f t="shared" si="0"/>
        <v>239</v>
      </c>
      <c r="K32" s="17">
        <f>J32/SUM(J29:J33)</f>
        <v>0.34839650145772594</v>
      </c>
    </row>
    <row r="33" spans="1:11" ht="15.75">
      <c r="A33" s="39" t="s">
        <v>57</v>
      </c>
      <c r="B33" s="22">
        <v>5</v>
      </c>
      <c r="C33" s="21">
        <f t="shared" si="2"/>
        <v>0.053763440860215055</v>
      </c>
      <c r="D33" s="28">
        <v>32</v>
      </c>
      <c r="E33" s="27">
        <f t="shared" si="3"/>
        <v>0.34408602150537637</v>
      </c>
      <c r="F33" s="33">
        <v>5</v>
      </c>
      <c r="G33" s="32">
        <f t="shared" si="4"/>
        <v>0.053763440860215055</v>
      </c>
      <c r="H33" s="37">
        <v>51</v>
      </c>
      <c r="I33" s="36">
        <f t="shared" si="1"/>
        <v>0.5483870967741935</v>
      </c>
      <c r="J33" s="13">
        <f t="shared" si="0"/>
        <v>93</v>
      </c>
      <c r="K33" s="17">
        <f>J33/SUM(J29:J33)</f>
        <v>0.13556851311953352</v>
      </c>
    </row>
    <row r="34" spans="1:11" s="44" customFormat="1" ht="15.75">
      <c r="A34" s="42" t="s">
        <v>63</v>
      </c>
      <c r="B34" s="22">
        <v>4</v>
      </c>
      <c r="C34" s="21">
        <f>B34/J29</f>
        <v>0.8</v>
      </c>
      <c r="D34" s="28">
        <v>279</v>
      </c>
      <c r="E34" s="27">
        <f>D34/J30</f>
        <v>0.8205882352941176</v>
      </c>
      <c r="F34" s="33">
        <v>5</v>
      </c>
      <c r="G34" s="32">
        <f>F34/J31</f>
        <v>0.5555555555555556</v>
      </c>
      <c r="H34" s="37">
        <v>204</v>
      </c>
      <c r="I34" s="36">
        <f>H34/J32</f>
        <v>0.8535564853556485</v>
      </c>
      <c r="J34" s="43">
        <f t="shared" si="0"/>
        <v>492</v>
      </c>
      <c r="K34" s="59">
        <f>J34/SUM(J29:J32)</f>
        <v>0.8296795952782462</v>
      </c>
    </row>
    <row r="35" spans="2:11" ht="15.75">
      <c r="B35" s="22"/>
      <c r="C35" s="21"/>
      <c r="D35" s="28"/>
      <c r="E35" s="27"/>
      <c r="F35" s="33"/>
      <c r="G35" s="32"/>
      <c r="H35" s="37"/>
      <c r="I35" s="36"/>
      <c r="J35" s="13"/>
      <c r="K35" s="17"/>
    </row>
    <row r="36" spans="1:13" ht="15.75">
      <c r="A36" s="4" t="s">
        <v>30</v>
      </c>
      <c r="B36" s="22"/>
      <c r="C36" s="21"/>
      <c r="D36" s="28"/>
      <c r="E36" s="27"/>
      <c r="F36" s="33"/>
      <c r="G36" s="32"/>
      <c r="H36" s="37"/>
      <c r="I36" s="36"/>
      <c r="J36" s="13"/>
      <c r="K36" s="17"/>
      <c r="M36" s="6" t="s">
        <v>62</v>
      </c>
    </row>
    <row r="37" spans="1:13" ht="15.75">
      <c r="A37" s="39" t="s">
        <v>31</v>
      </c>
      <c r="B37" s="22">
        <v>8</v>
      </c>
      <c r="C37" s="21">
        <f t="shared" si="2"/>
        <v>0.07142857142857142</v>
      </c>
      <c r="D37" s="28">
        <v>28</v>
      </c>
      <c r="E37" s="27">
        <f t="shared" si="3"/>
        <v>0.25</v>
      </c>
      <c r="F37" s="33">
        <v>7</v>
      </c>
      <c r="G37" s="32">
        <f t="shared" si="4"/>
        <v>0.0625</v>
      </c>
      <c r="H37" s="37">
        <v>69</v>
      </c>
      <c r="I37" s="36">
        <f t="shared" si="1"/>
        <v>0.6160714285714286</v>
      </c>
      <c r="J37" s="13">
        <f t="shared" si="0"/>
        <v>112</v>
      </c>
      <c r="K37" s="17">
        <f>J37/SUM(J37:J41)</f>
        <v>0.19112627986348124</v>
      </c>
      <c r="L37" s="61">
        <f>J37+J38</f>
        <v>130</v>
      </c>
      <c r="M37" s="63">
        <f>SUM(J37+J38)/SUM(J37:J41)</f>
        <v>0.22184300341296928</v>
      </c>
    </row>
    <row r="38" spans="1:13" ht="15.75">
      <c r="A38" s="38" t="s">
        <v>32</v>
      </c>
      <c r="B38" s="22">
        <v>0</v>
      </c>
      <c r="C38" s="21">
        <f t="shared" si="2"/>
        <v>0</v>
      </c>
      <c r="D38" s="28">
        <v>10</v>
      </c>
      <c r="E38" s="27">
        <f t="shared" si="3"/>
        <v>0.5555555555555556</v>
      </c>
      <c r="F38" s="33">
        <v>1</v>
      </c>
      <c r="G38" s="32">
        <f t="shared" si="4"/>
        <v>0.05555555555555555</v>
      </c>
      <c r="H38" s="37">
        <v>7</v>
      </c>
      <c r="I38" s="36">
        <f t="shared" si="1"/>
        <v>0.3888888888888889</v>
      </c>
      <c r="J38" s="13">
        <f t="shared" si="0"/>
        <v>18</v>
      </c>
      <c r="K38" s="17">
        <f>J38/SUM(J37:J41)</f>
        <v>0.030716723549488054</v>
      </c>
      <c r="L38" s="62"/>
      <c r="M38" s="63"/>
    </row>
    <row r="39" spans="1:13" ht="15.75">
      <c r="A39" s="39" t="s">
        <v>33</v>
      </c>
      <c r="B39" s="22">
        <v>18</v>
      </c>
      <c r="C39" s="21">
        <f t="shared" si="2"/>
        <v>0.0989010989010989</v>
      </c>
      <c r="D39" s="28">
        <v>42</v>
      </c>
      <c r="E39" s="27">
        <f t="shared" si="3"/>
        <v>0.23076923076923078</v>
      </c>
      <c r="F39" s="33">
        <v>4</v>
      </c>
      <c r="G39" s="32">
        <f t="shared" si="4"/>
        <v>0.02197802197802198</v>
      </c>
      <c r="H39" s="37">
        <v>118</v>
      </c>
      <c r="I39" s="36">
        <f t="shared" si="1"/>
        <v>0.6483516483516484</v>
      </c>
      <c r="J39" s="13">
        <f t="shared" si="0"/>
        <v>182</v>
      </c>
      <c r="K39" s="17">
        <f>J39/SUM(J37:J41)</f>
        <v>0.310580204778157</v>
      </c>
      <c r="L39" s="61">
        <f>SUM(J39:J41)</f>
        <v>456</v>
      </c>
      <c r="M39" s="63">
        <f>SUM(J39:J41)/SUM(J37:J41)</f>
        <v>0.7781569965870307</v>
      </c>
    </row>
    <row r="40" spans="1:13" ht="15.75">
      <c r="A40" s="38" t="s">
        <v>34</v>
      </c>
      <c r="B40" s="22">
        <v>8</v>
      </c>
      <c r="C40" s="21">
        <f t="shared" si="2"/>
        <v>0.04040404040404041</v>
      </c>
      <c r="D40" s="28">
        <v>166</v>
      </c>
      <c r="E40" s="27">
        <f t="shared" si="3"/>
        <v>0.8383838383838383</v>
      </c>
      <c r="F40" s="33">
        <v>2</v>
      </c>
      <c r="G40" s="32">
        <f t="shared" si="4"/>
        <v>0.010101010101010102</v>
      </c>
      <c r="H40" s="37">
        <v>22</v>
      </c>
      <c r="I40" s="36">
        <f t="shared" si="1"/>
        <v>0.1111111111111111</v>
      </c>
      <c r="J40" s="13">
        <f t="shared" si="0"/>
        <v>198</v>
      </c>
      <c r="K40" s="17">
        <f>J40/SUM(J37:J41)</f>
        <v>0.3378839590443686</v>
      </c>
      <c r="L40" s="62"/>
      <c r="M40" s="63"/>
    </row>
    <row r="41" spans="1:13" ht="15.75">
      <c r="A41" s="39" t="s">
        <v>35</v>
      </c>
      <c r="B41" s="22">
        <v>8</v>
      </c>
      <c r="C41" s="21">
        <f t="shared" si="2"/>
        <v>0.10526315789473684</v>
      </c>
      <c r="D41" s="28">
        <v>0</v>
      </c>
      <c r="E41" s="27">
        <f t="shared" si="3"/>
        <v>0</v>
      </c>
      <c r="F41" s="33">
        <v>1</v>
      </c>
      <c r="G41" s="32">
        <f t="shared" si="4"/>
        <v>0.013157894736842105</v>
      </c>
      <c r="H41" s="37">
        <v>67</v>
      </c>
      <c r="I41" s="36">
        <f t="shared" si="1"/>
        <v>0.881578947368421</v>
      </c>
      <c r="J41" s="13">
        <f t="shared" si="0"/>
        <v>76</v>
      </c>
      <c r="K41" s="17">
        <f>J41/SUM(J37:J41)</f>
        <v>0.1296928327645051</v>
      </c>
      <c r="L41" s="62"/>
      <c r="M41" s="63"/>
    </row>
    <row r="42" spans="2:11" ht="15.75">
      <c r="B42" s="22"/>
      <c r="C42" s="21"/>
      <c r="D42" s="28"/>
      <c r="E42" s="27"/>
      <c r="F42" s="33"/>
      <c r="G42" s="32"/>
      <c r="H42" s="37"/>
      <c r="I42" s="36"/>
      <c r="J42" s="13"/>
      <c r="K42" s="17"/>
    </row>
    <row r="43" spans="1:11" s="5" customFormat="1" ht="15.75">
      <c r="A43" s="4" t="s">
        <v>10</v>
      </c>
      <c r="B43" s="22"/>
      <c r="C43" s="21"/>
      <c r="D43" s="26"/>
      <c r="E43" s="27"/>
      <c r="F43" s="31"/>
      <c r="G43" s="32"/>
      <c r="H43" s="37"/>
      <c r="I43" s="36"/>
      <c r="J43" s="13"/>
      <c r="K43" s="17"/>
    </row>
    <row r="44" spans="1:11" ht="15.75">
      <c r="A44" s="38" t="s">
        <v>11</v>
      </c>
      <c r="B44" s="22">
        <v>6</v>
      </c>
      <c r="C44" s="21">
        <f t="shared" si="2"/>
        <v>0.02727272727272727</v>
      </c>
      <c r="D44" s="28">
        <v>124</v>
      </c>
      <c r="E44" s="27">
        <f t="shared" si="3"/>
        <v>0.5636363636363636</v>
      </c>
      <c r="F44" s="33">
        <v>2</v>
      </c>
      <c r="G44" s="32">
        <f t="shared" si="4"/>
        <v>0.00909090909090909</v>
      </c>
      <c r="H44" s="37">
        <v>88</v>
      </c>
      <c r="I44" s="36">
        <f t="shared" si="1"/>
        <v>0.4</v>
      </c>
      <c r="J44" s="13">
        <f t="shared" si="0"/>
        <v>220</v>
      </c>
      <c r="K44" s="17">
        <f>J44/J4</f>
        <v>0.291005291005291</v>
      </c>
    </row>
    <row r="45" spans="1:11" s="55" customFormat="1" ht="15">
      <c r="A45" s="45" t="s">
        <v>12</v>
      </c>
      <c r="B45" s="46">
        <v>26</v>
      </c>
      <c r="C45" s="47">
        <f t="shared" si="2"/>
        <v>0.07492795389048991</v>
      </c>
      <c r="D45" s="48">
        <v>146</v>
      </c>
      <c r="E45" s="49">
        <f t="shared" si="3"/>
        <v>0.4207492795389049</v>
      </c>
      <c r="F45" s="50">
        <v>11</v>
      </c>
      <c r="G45" s="51">
        <f t="shared" si="4"/>
        <v>0.03170028818443804</v>
      </c>
      <c r="H45" s="52">
        <v>164</v>
      </c>
      <c r="I45" s="53">
        <f t="shared" si="1"/>
        <v>0.47262247838616717</v>
      </c>
      <c r="J45" s="54">
        <f t="shared" si="0"/>
        <v>347</v>
      </c>
      <c r="K45" s="17">
        <f>J45/J4</f>
        <v>0.458994708994709</v>
      </c>
    </row>
    <row r="46" spans="1:11" ht="15.75">
      <c r="A46" s="39" t="s">
        <v>36</v>
      </c>
      <c r="B46" s="22">
        <v>2</v>
      </c>
      <c r="C46" s="21">
        <f t="shared" si="2"/>
        <v>0.022988505747126436</v>
      </c>
      <c r="D46" s="28">
        <v>38</v>
      </c>
      <c r="E46" s="27">
        <f t="shared" si="3"/>
        <v>0.4367816091954023</v>
      </c>
      <c r="F46" s="33">
        <v>3</v>
      </c>
      <c r="G46" s="32">
        <f t="shared" si="4"/>
        <v>0.034482758620689655</v>
      </c>
      <c r="H46" s="37">
        <v>44</v>
      </c>
      <c r="I46" s="36">
        <f t="shared" si="1"/>
        <v>0.5057471264367817</v>
      </c>
      <c r="J46" s="13">
        <f t="shared" si="0"/>
        <v>87</v>
      </c>
      <c r="K46" s="17">
        <f>J46/J4</f>
        <v>0.11507936507936507</v>
      </c>
    </row>
    <row r="47" spans="1:11" s="55" customFormat="1" ht="15">
      <c r="A47" s="45" t="s">
        <v>37</v>
      </c>
      <c r="B47" s="46">
        <v>20</v>
      </c>
      <c r="C47" s="47">
        <f t="shared" si="2"/>
        <v>0.07434944237918216</v>
      </c>
      <c r="D47" s="48">
        <v>109</v>
      </c>
      <c r="E47" s="49">
        <f t="shared" si="3"/>
        <v>0.4052044609665427</v>
      </c>
      <c r="F47" s="50">
        <v>6</v>
      </c>
      <c r="G47" s="51">
        <f t="shared" si="4"/>
        <v>0.022304832713754646</v>
      </c>
      <c r="H47" s="52">
        <v>134</v>
      </c>
      <c r="I47" s="53">
        <f t="shared" si="1"/>
        <v>0.49814126394052044</v>
      </c>
      <c r="J47" s="54">
        <f t="shared" si="0"/>
        <v>269</v>
      </c>
      <c r="K47" s="17">
        <f>J47/J4</f>
        <v>0.3558201058201058</v>
      </c>
    </row>
    <row r="48" spans="1:11" ht="15.75">
      <c r="A48" s="39" t="s">
        <v>22</v>
      </c>
      <c r="B48" s="23">
        <v>2</v>
      </c>
      <c r="C48" s="21">
        <f t="shared" si="2"/>
        <v>0.043478260869565216</v>
      </c>
      <c r="D48" s="28">
        <v>19</v>
      </c>
      <c r="E48" s="27">
        <f t="shared" si="3"/>
        <v>0.41304347826086957</v>
      </c>
      <c r="F48" s="33">
        <v>1</v>
      </c>
      <c r="G48" s="32">
        <f t="shared" si="4"/>
        <v>0.021739130434782608</v>
      </c>
      <c r="H48" s="37">
        <v>24</v>
      </c>
      <c r="I48" s="36">
        <f t="shared" si="1"/>
        <v>0.5217391304347826</v>
      </c>
      <c r="J48" s="13">
        <f t="shared" si="0"/>
        <v>46</v>
      </c>
      <c r="K48" s="17">
        <f>J48/J4</f>
        <v>0.06084656084656084</v>
      </c>
    </row>
    <row r="49" spans="1:11" ht="15.75">
      <c r="A49" s="39" t="s">
        <v>13</v>
      </c>
      <c r="B49" s="22">
        <v>9</v>
      </c>
      <c r="C49" s="21">
        <f t="shared" si="2"/>
        <v>0.06818181818181818</v>
      </c>
      <c r="D49" s="28">
        <v>54</v>
      </c>
      <c r="E49" s="27">
        <f t="shared" si="3"/>
        <v>0.4090909090909091</v>
      </c>
      <c r="F49" s="33">
        <v>7</v>
      </c>
      <c r="G49" s="32">
        <f t="shared" si="4"/>
        <v>0.05303030303030303</v>
      </c>
      <c r="H49" s="37">
        <v>62</v>
      </c>
      <c r="I49" s="36">
        <f t="shared" si="1"/>
        <v>0.4696969696969697</v>
      </c>
      <c r="J49" s="13">
        <f t="shared" si="0"/>
        <v>132</v>
      </c>
      <c r="K49" s="17">
        <f>J49/J4</f>
        <v>0.1746031746031746</v>
      </c>
    </row>
    <row r="50" spans="1:11" ht="15.75">
      <c r="A50" s="38" t="s">
        <v>14</v>
      </c>
      <c r="B50" s="22">
        <v>2</v>
      </c>
      <c r="C50" s="21">
        <f t="shared" si="2"/>
        <v>0.038461538461538464</v>
      </c>
      <c r="D50" s="28">
        <v>30</v>
      </c>
      <c r="E50" s="27">
        <f t="shared" si="3"/>
        <v>0.5769230769230769</v>
      </c>
      <c r="F50" s="33">
        <v>4</v>
      </c>
      <c r="G50" s="32">
        <f t="shared" si="4"/>
        <v>0.07692307692307693</v>
      </c>
      <c r="H50" s="37">
        <v>16</v>
      </c>
      <c r="I50" s="36">
        <f t="shared" si="1"/>
        <v>0.3076923076923077</v>
      </c>
      <c r="J50" s="13">
        <f t="shared" si="0"/>
        <v>52</v>
      </c>
      <c r="K50" s="17">
        <f>J50/J4</f>
        <v>0.06878306878306878</v>
      </c>
    </row>
    <row r="51" spans="1:11" ht="15.75">
      <c r="A51" s="38" t="s">
        <v>15</v>
      </c>
      <c r="B51" s="22">
        <v>8</v>
      </c>
      <c r="C51" s="21">
        <f t="shared" si="2"/>
        <v>0.05970149253731343</v>
      </c>
      <c r="D51" s="28">
        <v>65</v>
      </c>
      <c r="E51" s="27">
        <f t="shared" si="3"/>
        <v>0.48507462686567165</v>
      </c>
      <c r="F51" s="33">
        <v>1</v>
      </c>
      <c r="G51" s="32">
        <f t="shared" si="4"/>
        <v>0.007462686567164179</v>
      </c>
      <c r="H51" s="37">
        <v>60</v>
      </c>
      <c r="I51" s="36">
        <f t="shared" si="1"/>
        <v>0.44776119402985076</v>
      </c>
      <c r="J51" s="13">
        <f t="shared" si="0"/>
        <v>134</v>
      </c>
      <c r="K51" s="17">
        <f>J51/J4</f>
        <v>0.17724867724867724</v>
      </c>
    </row>
    <row r="52" spans="1:11" ht="15.75">
      <c r="A52" s="39" t="s">
        <v>16</v>
      </c>
      <c r="B52" s="22">
        <v>5</v>
      </c>
      <c r="C52" s="21">
        <f t="shared" si="2"/>
        <v>0.1</v>
      </c>
      <c r="D52" s="28">
        <v>17</v>
      </c>
      <c r="E52" s="27">
        <f t="shared" si="3"/>
        <v>0.34</v>
      </c>
      <c r="F52" s="33">
        <v>4</v>
      </c>
      <c r="G52" s="32">
        <f t="shared" si="4"/>
        <v>0.08</v>
      </c>
      <c r="H52" s="37">
        <v>24</v>
      </c>
      <c r="I52" s="36">
        <f t="shared" si="1"/>
        <v>0.48</v>
      </c>
      <c r="J52" s="13">
        <f t="shared" si="0"/>
        <v>50</v>
      </c>
      <c r="K52" s="17">
        <f>J52/J4</f>
        <v>0.06613756613756613</v>
      </c>
    </row>
    <row r="53" spans="1:11" ht="15.75">
      <c r="A53" s="38" t="s">
        <v>17</v>
      </c>
      <c r="B53" s="22">
        <v>4</v>
      </c>
      <c r="C53" s="21">
        <f t="shared" si="2"/>
        <v>0.0851063829787234</v>
      </c>
      <c r="D53" s="28">
        <v>22</v>
      </c>
      <c r="E53" s="27">
        <f t="shared" si="3"/>
        <v>0.46808510638297873</v>
      </c>
      <c r="F53" s="33">
        <v>2</v>
      </c>
      <c r="G53" s="32">
        <f t="shared" si="4"/>
        <v>0.0425531914893617</v>
      </c>
      <c r="H53" s="37">
        <v>19</v>
      </c>
      <c r="I53" s="36">
        <f t="shared" si="1"/>
        <v>0.40425531914893614</v>
      </c>
      <c r="J53" s="13">
        <f t="shared" si="0"/>
        <v>47</v>
      </c>
      <c r="K53" s="17">
        <f>J53/J4</f>
        <v>0.062169312169312166</v>
      </c>
    </row>
    <row r="54" spans="1:11" s="55" customFormat="1" ht="15">
      <c r="A54" s="45" t="s">
        <v>18</v>
      </c>
      <c r="B54" s="46">
        <v>16</v>
      </c>
      <c r="C54" s="47">
        <f t="shared" si="2"/>
        <v>0.0653061224489796</v>
      </c>
      <c r="D54" s="48">
        <v>95</v>
      </c>
      <c r="E54" s="49">
        <f t="shared" si="3"/>
        <v>0.3877551020408163</v>
      </c>
      <c r="F54" s="50">
        <v>8</v>
      </c>
      <c r="G54" s="51">
        <f t="shared" si="4"/>
        <v>0.0326530612244898</v>
      </c>
      <c r="H54" s="52">
        <v>126</v>
      </c>
      <c r="I54" s="53">
        <f t="shared" si="1"/>
        <v>0.5142857142857142</v>
      </c>
      <c r="J54" s="54">
        <f t="shared" si="0"/>
        <v>245</v>
      </c>
      <c r="K54" s="17">
        <f>J54/J4</f>
        <v>0.32407407407407407</v>
      </c>
    </row>
    <row r="55" spans="1:11" ht="15.75">
      <c r="A55" s="38" t="s">
        <v>38</v>
      </c>
      <c r="B55" s="22">
        <v>1</v>
      </c>
      <c r="C55" s="21">
        <f t="shared" si="2"/>
        <v>0.02631578947368421</v>
      </c>
      <c r="D55" s="28">
        <v>19</v>
      </c>
      <c r="E55" s="27">
        <f t="shared" si="3"/>
        <v>0.5</v>
      </c>
      <c r="F55" s="33">
        <v>1</v>
      </c>
      <c r="G55" s="32">
        <f t="shared" si="4"/>
        <v>0.02631578947368421</v>
      </c>
      <c r="H55" s="37">
        <v>17</v>
      </c>
      <c r="I55" s="36">
        <f t="shared" si="1"/>
        <v>0.4473684210526316</v>
      </c>
      <c r="J55" s="13">
        <f t="shared" si="0"/>
        <v>38</v>
      </c>
      <c r="K55" s="17">
        <f>J55/J4</f>
        <v>0.05026455026455026</v>
      </c>
    </row>
    <row r="56" spans="1:11" ht="15.75">
      <c r="A56" s="39" t="s">
        <v>19</v>
      </c>
      <c r="B56" s="22">
        <v>5</v>
      </c>
      <c r="C56" s="21">
        <f t="shared" si="2"/>
        <v>0.1282051282051282</v>
      </c>
      <c r="D56" s="28">
        <v>14</v>
      </c>
      <c r="E56" s="27">
        <f t="shared" si="3"/>
        <v>0.358974358974359</v>
      </c>
      <c r="F56" s="33">
        <v>3</v>
      </c>
      <c r="G56" s="32">
        <f t="shared" si="4"/>
        <v>0.07692307692307693</v>
      </c>
      <c r="H56" s="37">
        <v>17</v>
      </c>
      <c r="I56" s="36">
        <f t="shared" si="1"/>
        <v>0.4358974358974359</v>
      </c>
      <c r="J56" s="13">
        <f t="shared" si="0"/>
        <v>39</v>
      </c>
      <c r="K56" s="17">
        <f>J56/J4</f>
        <v>0.051587301587301584</v>
      </c>
    </row>
    <row r="57" spans="1:11" ht="15.75">
      <c r="A57" s="38" t="s">
        <v>39</v>
      </c>
      <c r="B57" s="23">
        <v>2</v>
      </c>
      <c r="C57" s="21">
        <f t="shared" si="2"/>
        <v>0.08695652173913043</v>
      </c>
      <c r="D57" s="28">
        <v>11</v>
      </c>
      <c r="E57" s="27">
        <f t="shared" si="3"/>
        <v>0.4782608695652174</v>
      </c>
      <c r="F57" s="33">
        <v>1</v>
      </c>
      <c r="G57" s="32">
        <f t="shared" si="4"/>
        <v>0.043478260869565216</v>
      </c>
      <c r="H57" s="37">
        <v>9</v>
      </c>
      <c r="I57" s="36">
        <f t="shared" si="1"/>
        <v>0.391304347826087</v>
      </c>
      <c r="J57" s="13">
        <f t="shared" si="0"/>
        <v>23</v>
      </c>
      <c r="K57" s="17">
        <f>J57/J4</f>
        <v>0.03042328042328042</v>
      </c>
    </row>
    <row r="58" spans="1:11" ht="15.75">
      <c r="A58" s="38" t="s">
        <v>40</v>
      </c>
      <c r="B58" s="22">
        <v>11</v>
      </c>
      <c r="C58" s="21">
        <f t="shared" si="2"/>
        <v>0.05612244897959184</v>
      </c>
      <c r="D58" s="28">
        <v>97</v>
      </c>
      <c r="E58" s="27">
        <f t="shared" si="3"/>
        <v>0.49489795918367346</v>
      </c>
      <c r="F58" s="33">
        <v>3</v>
      </c>
      <c r="G58" s="32">
        <f t="shared" si="4"/>
        <v>0.015306122448979591</v>
      </c>
      <c r="H58" s="37">
        <v>85</v>
      </c>
      <c r="I58" s="36">
        <f t="shared" si="1"/>
        <v>0.4336734693877551</v>
      </c>
      <c r="J58" s="13">
        <f t="shared" si="0"/>
        <v>196</v>
      </c>
      <c r="K58" s="17">
        <f>J58/J4</f>
        <v>0.25925925925925924</v>
      </c>
    </row>
    <row r="59" spans="1:11" ht="15.75">
      <c r="A59" s="38" t="s">
        <v>20</v>
      </c>
      <c r="B59" s="22">
        <v>4</v>
      </c>
      <c r="C59" s="21">
        <f t="shared" si="2"/>
        <v>0.05</v>
      </c>
      <c r="D59" s="28">
        <v>51</v>
      </c>
      <c r="E59" s="27">
        <f t="shared" si="3"/>
        <v>0.6375</v>
      </c>
      <c r="F59" s="33">
        <v>3</v>
      </c>
      <c r="G59" s="32">
        <f t="shared" si="4"/>
        <v>0.0375</v>
      </c>
      <c r="H59" s="37">
        <v>22</v>
      </c>
      <c r="I59" s="36">
        <f t="shared" si="1"/>
        <v>0.275</v>
      </c>
      <c r="J59" s="13">
        <f t="shared" si="0"/>
        <v>80</v>
      </c>
      <c r="K59" s="17">
        <f>J59/J4</f>
        <v>0.10582010582010581</v>
      </c>
    </row>
  </sheetData>
  <sheetProtection/>
  <mergeCells count="9">
    <mergeCell ref="N14:O14"/>
    <mergeCell ref="L39:L41"/>
    <mergeCell ref="L37:L38"/>
    <mergeCell ref="M37:M38"/>
    <mergeCell ref="M39:M41"/>
    <mergeCell ref="A1:J1"/>
    <mergeCell ref="N3:O3"/>
    <mergeCell ref="N4:O4"/>
    <mergeCell ref="N13:O13"/>
  </mergeCells>
  <printOptions horizontalCentered="1" verticalCentered="1"/>
  <pageMargins left="0.5" right="0.5" top="0.5" bottom="0.5" header="0.5" footer="0.5"/>
  <pageSetup fitToHeight="1" fitToWidth="1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Fairview Park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FPS</dc:creator>
  <cp:keywords/>
  <dc:description/>
  <cp:lastModifiedBy> Mark Tomecko</cp:lastModifiedBy>
  <cp:lastPrinted>2008-11-03T00:51:21Z</cp:lastPrinted>
  <dcterms:created xsi:type="dcterms:W3CDTF">2004-11-02T16:43:34Z</dcterms:created>
  <dcterms:modified xsi:type="dcterms:W3CDTF">2012-11-03T04:39:34Z</dcterms:modified>
  <cp:category/>
  <cp:version/>
  <cp:contentType/>
  <cp:contentStatus/>
</cp:coreProperties>
</file>