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<sst xmlns="http://schemas.openxmlformats.org/spreadsheetml/2006/main" count="64" uniqueCount="59">
  <si>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Total</t>
  </si>
  <si>
    <t>Female</t>
  </si>
  <si>
    <t>Male</t>
  </si>
  <si>
    <t>Attend religious services?</t>
  </si>
  <si>
    <t>Once per week or more</t>
  </si>
  <si>
    <t>A few times per month</t>
  </si>
  <si>
    <t>Once per month or less</t>
  </si>
  <si>
    <t>Never</t>
  </si>
  <si>
    <t>Important Issues -- Pick 3</t>
  </si>
  <si>
    <t>Abortion</t>
  </si>
  <si>
    <t>Immigration</t>
  </si>
  <si>
    <t>Poverty and Welfare</t>
  </si>
  <si>
    <t>Gender</t>
  </si>
  <si>
    <t>Other</t>
  </si>
  <si>
    <t>Turnout</t>
  </si>
  <si>
    <t>Education</t>
  </si>
  <si>
    <t>%Voters</t>
  </si>
  <si>
    <t>Clinton</t>
  </si>
  <si>
    <t>Clinton%</t>
  </si>
  <si>
    <t>Johnson</t>
  </si>
  <si>
    <t>Johnson%</t>
  </si>
  <si>
    <t>Stein</t>
  </si>
  <si>
    <t>Stein%</t>
  </si>
  <si>
    <t>Trump</t>
  </si>
  <si>
    <t>Trump%</t>
  </si>
  <si>
    <t>Religion</t>
  </si>
  <si>
    <t>Catholic</t>
  </si>
  <si>
    <t>Jewish</t>
  </si>
  <si>
    <t>Mormon</t>
  </si>
  <si>
    <t>Muslim</t>
  </si>
  <si>
    <t>Prot/Christian</t>
  </si>
  <si>
    <t>None</t>
  </si>
  <si>
    <t>Bachelor's</t>
  </si>
  <si>
    <t>Associate's</t>
  </si>
  <si>
    <t>High School Diploma</t>
  </si>
  <si>
    <t>Candidate's Character</t>
  </si>
  <si>
    <t>Economy / Jobs / Taxes</t>
  </si>
  <si>
    <t>Environmental / Energy</t>
  </si>
  <si>
    <t>Guns</t>
  </si>
  <si>
    <t>Health Care / Medicare / Soc Sec</t>
  </si>
  <si>
    <t>LGBT</t>
  </si>
  <si>
    <t>National Deficit / Debt</t>
  </si>
  <si>
    <t>Race Issues</t>
  </si>
  <si>
    <t>Supreme Court Appointments</t>
  </si>
  <si>
    <t>Terrorism / Homeland Security</t>
  </si>
  <si>
    <t>Trade Policies</t>
  </si>
  <si>
    <t>Support for Candidate (5=Strong)</t>
  </si>
  <si>
    <t>Mock Election 2016 -- Student Results</t>
  </si>
  <si>
    <t>Total -- Student</t>
  </si>
  <si>
    <t>Grade Level</t>
  </si>
  <si>
    <t>Freshman</t>
  </si>
  <si>
    <t>Sophomore</t>
  </si>
  <si>
    <t>Junior</t>
  </si>
  <si>
    <t>Senior</t>
  </si>
  <si>
    <t>Parents Vote</t>
  </si>
  <si>
    <t>Unsure</t>
  </si>
  <si>
    <t>Parents' Education</t>
  </si>
  <si>
    <t>Doctoral</t>
  </si>
  <si>
    <t>Master's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</si>
</sst>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3"/>
      <color indexed="51"/>
      <name val="Arial"/>
      <family val="2"/>
    </font>
    <font>
      <b/>
      <sz val="12"/>
      <color indexed="51"/>
      <name val="Arial"/>
      <family val="2"/>
    </font>
    <font>
      <sz val="12"/>
      <color indexed="51"/>
      <name val="Arial"/>
      <family val="2"/>
    </font>
    <font>
      <b/>
      <i/>
      <sz val="12"/>
      <color indexed="51"/>
      <name val="Arial"/>
      <family val="2"/>
    </font>
    <font>
      <b/>
      <sz val="13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i/>
      <sz val="12"/>
      <color indexed="17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i/>
      <sz val="12"/>
      <color rgb="FF0000FF"/>
      <name val="Arial"/>
      <family val="2"/>
    </font>
    <font>
      <b/>
      <sz val="13"/>
      <color rgb="FFFFCC00"/>
      <name val="Arial"/>
      <family val="2"/>
    </font>
    <font>
      <b/>
      <sz val="12"/>
      <color rgb="FFFFCC00"/>
      <name val="Arial"/>
      <family val="2"/>
    </font>
    <font>
      <sz val="12"/>
      <color rgb="FFFFCC00"/>
      <name val="Arial"/>
      <family val="2"/>
    </font>
    <font>
      <b/>
      <i/>
      <sz val="12"/>
      <color rgb="FFFFCC00"/>
      <name val="Arial"/>
      <family val="2"/>
    </font>
    <font>
      <b/>
      <sz val="13"/>
      <color rgb="FF00B05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i/>
      <sz val="12"/>
      <color rgb="FF00B050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0033CC"/>
      <name val="Arial"/>
      <family val="2"/>
    </font>
    <font>
      <sz val="12"/>
      <color rgb="FFFFC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2" fillId="0" borderId="0" xfId="57" applyNumberFormat="1" applyFont="1" applyAlignment="1">
      <alignment horizontal="center"/>
    </xf>
    <xf numFmtId="164" fontId="1" fillId="0" borderId="0" xfId="57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57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164" fontId="57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164" fontId="58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64" fontId="60" fillId="0" borderId="0" xfId="0" applyNumberFormat="1" applyFont="1" applyAlignment="1">
      <alignment horizontal="center"/>
    </xf>
    <xf numFmtId="164" fontId="59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64" fontId="61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164" fontId="62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164" fontId="64" fillId="0" borderId="0" xfId="0" applyNumberFormat="1" applyFont="1" applyAlignment="1">
      <alignment horizontal="center"/>
    </xf>
    <xf numFmtId="164" fontId="63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164" fontId="65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164" fontId="66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164" fontId="68" fillId="0" borderId="0" xfId="0" applyNumberFormat="1" applyFont="1" applyAlignment="1">
      <alignment horizontal="center"/>
    </xf>
    <xf numFmtId="164" fontId="67" fillId="0" borderId="0" xfId="0" applyNumberFormat="1" applyFont="1" applyAlignment="1">
      <alignment horizontal="center"/>
    </xf>
    <xf numFmtId="164" fontId="69" fillId="0" borderId="0" xfId="0" applyNumberFormat="1" applyFont="1" applyAlignment="1">
      <alignment horizontal="center"/>
    </xf>
    <xf numFmtId="1" fontId="70" fillId="0" borderId="0" xfId="0" applyNumberFormat="1" applyFont="1" applyAlignment="1">
      <alignment horizontal="center"/>
    </xf>
    <xf numFmtId="164" fontId="70" fillId="0" borderId="0" xfId="0" applyNumberFormat="1" applyFont="1" applyAlignment="1">
      <alignment horizontal="center"/>
    </xf>
    <xf numFmtId="1" fontId="71" fillId="0" borderId="0" xfId="0" applyNumberFormat="1" applyFont="1" applyAlignment="1">
      <alignment horizontal="center"/>
    </xf>
    <xf numFmtId="1" fontId="72" fillId="0" borderId="0" xfId="0" applyNumberFormat="1" applyFont="1" applyAlignment="1">
      <alignment horizontal="center"/>
    </xf>
    <xf numFmtId="164" fontId="72" fillId="0" borderId="0" xfId="0" applyNumberFormat="1" applyFont="1" applyAlignment="1">
      <alignment horizontal="center"/>
    </xf>
    <xf numFmtId="164" fontId="71" fillId="0" borderId="0" xfId="0" applyNumberFormat="1" applyFont="1" applyAlignment="1">
      <alignment horizontal="center"/>
    </xf>
    <xf numFmtId="0" fontId="59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PageLayoutView="0" workbookViewId="0" topLeftCell="A1">
      <selection activeCell="A63" sqref="A63:A64"/>
    </sheetView>
  </sheetViews>
  <sheetFormatPr defaultColWidth="9.140625" defaultRowHeight="12.75"/>
  <cols>
    <col min="1" max="1" width="36.00390625" style="1" customWidth="1"/>
    <col min="2" max="2" width="12.7109375" style="23" customWidth="1"/>
    <col min="3" max="3" width="12.7109375" style="26" customWidth="1"/>
    <col min="4" max="4" width="12.7109375" style="31" customWidth="1"/>
    <col min="5" max="5" width="12.7109375" style="34" customWidth="1"/>
    <col min="6" max="6" width="12.7109375" style="39" customWidth="1"/>
    <col min="7" max="7" width="12.7109375" style="42" customWidth="1"/>
    <col min="8" max="9" width="12.7109375" style="49" customWidth="1"/>
    <col min="10" max="10" width="11.00390625" style="2" bestFit="1" customWidth="1"/>
    <col min="11" max="11" width="11.00390625" style="2" customWidth="1"/>
    <col min="12" max="12" width="10.57421875" style="3" customWidth="1"/>
    <col min="13" max="13" width="12.28125" style="3" customWidth="1"/>
    <col min="14" max="16384" width="9.140625" style="3" customWidth="1"/>
  </cols>
  <sheetData>
    <row r="1" spans="1:11" s="8" customFormat="1" ht="23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9"/>
    </row>
    <row r="3" spans="1:11" s="7" customFormat="1" ht="16.5">
      <c r="A3" s="6"/>
      <c r="B3" s="19" t="s">
        <v>17</v>
      </c>
      <c r="C3" s="20" t="s">
        <v>18</v>
      </c>
      <c r="D3" s="27" t="s">
        <v>19</v>
      </c>
      <c r="E3" s="28" t="s">
        <v>20</v>
      </c>
      <c r="F3" s="35" t="s">
        <v>21</v>
      </c>
      <c r="G3" s="36" t="s">
        <v>22</v>
      </c>
      <c r="H3" s="43" t="s">
        <v>23</v>
      </c>
      <c r="I3" s="43" t="s">
        <v>24</v>
      </c>
      <c r="J3" s="7" t="s">
        <v>0</v>
      </c>
      <c r="K3" s="7" t="s">
        <v>14</v>
      </c>
    </row>
    <row r="4" spans="1:13" s="5" customFormat="1" ht="15.75">
      <c r="A4" s="4" t="s">
        <v>48</v>
      </c>
      <c r="B4" s="21">
        <v>189</v>
      </c>
      <c r="C4" s="22">
        <f>B4/J4</f>
        <v>0.2930232558139535</v>
      </c>
      <c r="D4" s="29">
        <v>70</v>
      </c>
      <c r="E4" s="30">
        <f>D4/J4</f>
        <v>0.10852713178294573</v>
      </c>
      <c r="F4" s="37">
        <v>18</v>
      </c>
      <c r="G4" s="38">
        <f>F4/J4</f>
        <v>0.027906976744186046</v>
      </c>
      <c r="H4" s="44">
        <v>368</v>
      </c>
      <c r="I4" s="45">
        <f>H4/J4</f>
        <v>0.5705426356589147</v>
      </c>
      <c r="J4" s="10">
        <f>SUM(B4+D4+F4+H4)</f>
        <v>645</v>
      </c>
      <c r="K4" s="12">
        <f>J4/1184</f>
        <v>0.5447635135135135</v>
      </c>
      <c r="M4" s="12"/>
    </row>
    <row r="5" spans="1:11" s="5" customFormat="1" ht="15.75">
      <c r="A5" s="4"/>
      <c r="B5" s="21"/>
      <c r="C5" s="22"/>
      <c r="D5" s="29"/>
      <c r="E5" s="30"/>
      <c r="F5" s="37"/>
      <c r="G5" s="38"/>
      <c r="H5" s="44"/>
      <c r="I5" s="45"/>
      <c r="J5" s="10"/>
      <c r="K5" s="10"/>
    </row>
    <row r="6" spans="1:12" s="5" customFormat="1" ht="15.75">
      <c r="A6" s="4" t="s">
        <v>49</v>
      </c>
      <c r="B6" s="21"/>
      <c r="C6" s="22"/>
      <c r="D6" s="29"/>
      <c r="E6" s="30"/>
      <c r="F6" s="37"/>
      <c r="G6" s="38"/>
      <c r="H6" s="44"/>
      <c r="I6" s="45"/>
      <c r="J6" s="10"/>
      <c r="K6" s="10" t="s">
        <v>16</v>
      </c>
      <c r="L6" s="54" t="s">
        <v>14</v>
      </c>
    </row>
    <row r="7" spans="1:12" s="5" customFormat="1" ht="15.75">
      <c r="A7" s="51" t="s">
        <v>50</v>
      </c>
      <c r="B7" s="23">
        <v>55</v>
      </c>
      <c r="C7" s="22">
        <f>B7/J7</f>
        <v>0.28350515463917525</v>
      </c>
      <c r="D7" s="31">
        <v>17</v>
      </c>
      <c r="E7" s="30">
        <f>D7/J7</f>
        <v>0.08762886597938144</v>
      </c>
      <c r="F7" s="39">
        <v>4</v>
      </c>
      <c r="G7" s="38">
        <f>F7/J7</f>
        <v>0.020618556701030927</v>
      </c>
      <c r="H7" s="46">
        <v>118</v>
      </c>
      <c r="I7" s="45">
        <f>H7/J7</f>
        <v>0.6082474226804123</v>
      </c>
      <c r="J7" s="11">
        <f>SUM(B7+D7+F7+H7)</f>
        <v>194</v>
      </c>
      <c r="K7" s="13">
        <f>J7/SUM(J7:J10)</f>
        <v>0.30265210608424337</v>
      </c>
      <c r="L7" s="13">
        <f>J7/313</f>
        <v>0.6198083067092651</v>
      </c>
    </row>
    <row r="8" spans="1:12" s="5" customFormat="1" ht="15.75">
      <c r="A8" s="51" t="s">
        <v>51</v>
      </c>
      <c r="B8" s="23">
        <v>42</v>
      </c>
      <c r="C8" s="22">
        <f>B8/J8</f>
        <v>0.2781456953642384</v>
      </c>
      <c r="D8" s="31">
        <v>12</v>
      </c>
      <c r="E8" s="30">
        <f>D8/J8</f>
        <v>0.07947019867549669</v>
      </c>
      <c r="F8" s="39">
        <v>5</v>
      </c>
      <c r="G8" s="38">
        <f>F8/J8</f>
        <v>0.033112582781456956</v>
      </c>
      <c r="H8" s="46">
        <v>92</v>
      </c>
      <c r="I8" s="45">
        <f>H8/J8</f>
        <v>0.609271523178808</v>
      </c>
      <c r="J8" s="11">
        <f aca="true" t="shared" si="0" ref="J8:J27">SUM(B8+D8+F8+H8)</f>
        <v>151</v>
      </c>
      <c r="K8" s="13">
        <f>J8/SUM(J7:J10)</f>
        <v>0.23556942277691106</v>
      </c>
      <c r="L8" s="13">
        <f>J8/287</f>
        <v>0.5261324041811847</v>
      </c>
    </row>
    <row r="9" spans="1:12" s="5" customFormat="1" ht="15.75">
      <c r="A9" s="51" t="s">
        <v>52</v>
      </c>
      <c r="B9" s="23">
        <v>44</v>
      </c>
      <c r="C9" s="22">
        <f>B9/J9</f>
        <v>0.24175824175824176</v>
      </c>
      <c r="D9" s="31">
        <v>31</v>
      </c>
      <c r="E9" s="30">
        <f>D9/J9</f>
        <v>0.17032967032967034</v>
      </c>
      <c r="F9" s="39">
        <v>3</v>
      </c>
      <c r="G9" s="38">
        <f>F9/J9</f>
        <v>0.016483516483516484</v>
      </c>
      <c r="H9" s="46">
        <v>104</v>
      </c>
      <c r="I9" s="45">
        <f aca="true" t="shared" si="1" ref="I9:I27">H9/J9</f>
        <v>0.5714285714285714</v>
      </c>
      <c r="J9" s="11">
        <f t="shared" si="0"/>
        <v>182</v>
      </c>
      <c r="K9" s="13">
        <f>J9/SUM(J7:J10)</f>
        <v>0.2839313572542902</v>
      </c>
      <c r="L9" s="13">
        <f>J9/317</f>
        <v>0.5741324921135647</v>
      </c>
    </row>
    <row r="10" spans="1:12" s="5" customFormat="1" ht="15.75">
      <c r="A10" s="51" t="s">
        <v>53</v>
      </c>
      <c r="B10" s="23">
        <v>45</v>
      </c>
      <c r="C10" s="22">
        <f>B10/J10</f>
        <v>0.39473684210526316</v>
      </c>
      <c r="D10" s="31">
        <v>10</v>
      </c>
      <c r="E10" s="30">
        <f>D10/J10</f>
        <v>0.08771929824561403</v>
      </c>
      <c r="F10" s="39">
        <v>6</v>
      </c>
      <c r="G10" s="38">
        <f>F10/J10</f>
        <v>0.05263157894736842</v>
      </c>
      <c r="H10" s="46">
        <v>53</v>
      </c>
      <c r="I10" s="45">
        <f t="shared" si="1"/>
        <v>0.4649122807017544</v>
      </c>
      <c r="J10" s="11">
        <f t="shared" si="0"/>
        <v>114</v>
      </c>
      <c r="K10" s="13">
        <f>J10/SUM(J7:J10)</f>
        <v>0.17784711388455537</v>
      </c>
      <c r="L10" s="13">
        <f>J10/267</f>
        <v>0.42696629213483145</v>
      </c>
    </row>
    <row r="11" spans="3:11" ht="15.75">
      <c r="C11" s="22"/>
      <c r="E11" s="30"/>
      <c r="G11" s="38"/>
      <c r="H11" s="44"/>
      <c r="I11" s="45"/>
      <c r="J11" s="11"/>
      <c r="K11" s="13"/>
    </row>
    <row r="12" spans="1:11" s="5" customFormat="1" ht="15.75">
      <c r="A12" s="4" t="s">
        <v>12</v>
      </c>
      <c r="B12" s="21"/>
      <c r="C12" s="22"/>
      <c r="D12" s="29"/>
      <c r="E12" s="30"/>
      <c r="F12" s="37"/>
      <c r="G12" s="38"/>
      <c r="H12" s="44"/>
      <c r="I12" s="45"/>
      <c r="J12" s="11"/>
      <c r="K12" s="13"/>
    </row>
    <row r="13" spans="1:11" ht="15.75">
      <c r="A13" s="51" t="s">
        <v>1</v>
      </c>
      <c r="B13" s="23">
        <v>129</v>
      </c>
      <c r="C13" s="22">
        <f aca="true" t="shared" si="2" ref="C13:C27">B13/J13</f>
        <v>0.4271523178807947</v>
      </c>
      <c r="D13" s="31">
        <v>26</v>
      </c>
      <c r="E13" s="30">
        <f aca="true" t="shared" si="3" ref="E13:E27">D13/J13</f>
        <v>0.08609271523178808</v>
      </c>
      <c r="F13" s="39">
        <v>13</v>
      </c>
      <c r="G13" s="38">
        <f aca="true" t="shared" si="4" ref="G13:G27">F13/J13</f>
        <v>0.04304635761589404</v>
      </c>
      <c r="H13" s="46">
        <v>134</v>
      </c>
      <c r="I13" s="45">
        <f t="shared" si="1"/>
        <v>0.44370860927152317</v>
      </c>
      <c r="J13" s="11">
        <f t="shared" si="0"/>
        <v>302</v>
      </c>
      <c r="K13" s="13">
        <f>J13/SUM(J13:J14)</f>
        <v>0.4748427672955975</v>
      </c>
    </row>
    <row r="14" spans="1:11" ht="15.75">
      <c r="A14" s="51" t="s">
        <v>2</v>
      </c>
      <c r="B14" s="23">
        <v>58</v>
      </c>
      <c r="C14" s="22">
        <f t="shared" si="2"/>
        <v>0.17365269461077845</v>
      </c>
      <c r="D14" s="31">
        <v>44</v>
      </c>
      <c r="E14" s="30">
        <f t="shared" si="3"/>
        <v>0.1317365269461078</v>
      </c>
      <c r="F14" s="39">
        <v>5</v>
      </c>
      <c r="G14" s="38">
        <f t="shared" si="4"/>
        <v>0.014970059880239521</v>
      </c>
      <c r="H14" s="46">
        <v>227</v>
      </c>
      <c r="I14" s="45">
        <f t="shared" si="1"/>
        <v>0.6796407185628742</v>
      </c>
      <c r="J14" s="11">
        <f t="shared" si="0"/>
        <v>334</v>
      </c>
      <c r="K14" s="13">
        <f>J14/SUM(J13:J14)</f>
        <v>0.5251572327044025</v>
      </c>
    </row>
    <row r="15" spans="3:11" ht="15.75">
      <c r="C15" s="22"/>
      <c r="E15" s="30"/>
      <c r="G15" s="38"/>
      <c r="H15" s="44"/>
      <c r="I15" s="45"/>
      <c r="J15" s="11"/>
      <c r="K15" s="13"/>
    </row>
    <row r="16" spans="1:11" s="5" customFormat="1" ht="15.75">
      <c r="A16" s="4" t="s">
        <v>3</v>
      </c>
      <c r="B16" s="21"/>
      <c r="C16" s="22"/>
      <c r="D16" s="29"/>
      <c r="E16" s="30"/>
      <c r="F16" s="37"/>
      <c r="G16" s="38"/>
      <c r="H16" s="44"/>
      <c r="I16" s="45"/>
      <c r="J16" s="11"/>
      <c r="K16" s="13"/>
    </row>
    <row r="17" spans="1:11" ht="15.75">
      <c r="A17" s="17" t="s">
        <v>4</v>
      </c>
      <c r="B17" s="23">
        <v>42</v>
      </c>
      <c r="C17" s="22">
        <f t="shared" si="2"/>
        <v>0.21212121212121213</v>
      </c>
      <c r="D17" s="31">
        <v>17</v>
      </c>
      <c r="E17" s="30">
        <f t="shared" si="3"/>
        <v>0.08585858585858586</v>
      </c>
      <c r="F17" s="39">
        <v>8</v>
      </c>
      <c r="G17" s="38">
        <f t="shared" si="4"/>
        <v>0.04040404040404041</v>
      </c>
      <c r="H17" s="46">
        <v>131</v>
      </c>
      <c r="I17" s="45">
        <f t="shared" si="1"/>
        <v>0.6616161616161617</v>
      </c>
      <c r="J17" s="11">
        <f t="shared" si="0"/>
        <v>198</v>
      </c>
      <c r="K17" s="13">
        <f>J17/SUM(J17:J20)</f>
        <v>0.31528662420382164</v>
      </c>
    </row>
    <row r="18" spans="1:11" ht="15.75">
      <c r="A18" s="51" t="s">
        <v>5</v>
      </c>
      <c r="B18" s="23">
        <v>31</v>
      </c>
      <c r="C18" s="22">
        <f t="shared" si="2"/>
        <v>0.2818181818181818</v>
      </c>
      <c r="D18" s="31">
        <v>9</v>
      </c>
      <c r="E18" s="30">
        <f t="shared" si="3"/>
        <v>0.08181818181818182</v>
      </c>
      <c r="F18" s="39">
        <v>2</v>
      </c>
      <c r="G18" s="38">
        <f t="shared" si="4"/>
        <v>0.01818181818181818</v>
      </c>
      <c r="H18" s="46">
        <v>68</v>
      </c>
      <c r="I18" s="45">
        <f t="shared" si="1"/>
        <v>0.6181818181818182</v>
      </c>
      <c r="J18" s="11">
        <f t="shared" si="0"/>
        <v>110</v>
      </c>
      <c r="K18" s="13">
        <f>J18/SUM(J17:J20)</f>
        <v>0.1751592356687898</v>
      </c>
    </row>
    <row r="19" spans="1:11" ht="15.75">
      <c r="A19" s="51" t="s">
        <v>6</v>
      </c>
      <c r="B19" s="23">
        <v>42</v>
      </c>
      <c r="C19" s="22">
        <f t="shared" si="2"/>
        <v>0.28</v>
      </c>
      <c r="D19" s="31">
        <v>16</v>
      </c>
      <c r="E19" s="30">
        <f t="shared" si="3"/>
        <v>0.10666666666666667</v>
      </c>
      <c r="F19" s="39">
        <v>2</v>
      </c>
      <c r="G19" s="38">
        <f t="shared" si="4"/>
        <v>0.013333333333333334</v>
      </c>
      <c r="H19" s="46">
        <v>90</v>
      </c>
      <c r="I19" s="45">
        <f t="shared" si="1"/>
        <v>0.6</v>
      </c>
      <c r="J19" s="11">
        <f t="shared" si="0"/>
        <v>150</v>
      </c>
      <c r="K19" s="13">
        <f>J19/SUM(J17:J20)</f>
        <v>0.23885350318471338</v>
      </c>
    </row>
    <row r="20" spans="1:11" ht="15.75">
      <c r="A20" s="50" t="s">
        <v>7</v>
      </c>
      <c r="B20" s="23">
        <v>71</v>
      </c>
      <c r="C20" s="22">
        <f t="shared" si="2"/>
        <v>0.4176470588235294</v>
      </c>
      <c r="D20" s="31">
        <v>27</v>
      </c>
      <c r="E20" s="30">
        <f t="shared" si="3"/>
        <v>0.1588235294117647</v>
      </c>
      <c r="F20" s="39">
        <v>6</v>
      </c>
      <c r="G20" s="38">
        <f t="shared" si="4"/>
        <v>0.03529411764705882</v>
      </c>
      <c r="H20" s="46">
        <v>66</v>
      </c>
      <c r="I20" s="45">
        <f t="shared" si="1"/>
        <v>0.38823529411764707</v>
      </c>
      <c r="J20" s="11">
        <f t="shared" si="0"/>
        <v>170</v>
      </c>
      <c r="K20" s="13">
        <f>J20/SUM(J17:J20)</f>
        <v>0.27070063694267515</v>
      </c>
    </row>
    <row r="21" spans="3:11" ht="15.75">
      <c r="C21" s="22"/>
      <c r="E21" s="30"/>
      <c r="G21" s="38"/>
      <c r="H21" s="44"/>
      <c r="I21" s="45"/>
      <c r="J21" s="11"/>
      <c r="K21" s="13"/>
    </row>
    <row r="22" spans="1:11" s="5" customFormat="1" ht="15.75">
      <c r="A22" s="4" t="s">
        <v>54</v>
      </c>
      <c r="B22" s="21"/>
      <c r="C22" s="22"/>
      <c r="D22" s="29"/>
      <c r="E22" s="30"/>
      <c r="F22" s="37"/>
      <c r="G22" s="38"/>
      <c r="H22" s="44"/>
      <c r="I22" s="45"/>
      <c r="J22" s="11"/>
      <c r="K22" s="13"/>
    </row>
    <row r="23" spans="1:11" ht="15.75">
      <c r="A23" s="18" t="s">
        <v>17</v>
      </c>
      <c r="B23" s="23">
        <v>101</v>
      </c>
      <c r="C23" s="22">
        <f t="shared" si="2"/>
        <v>0.696551724137931</v>
      </c>
      <c r="D23" s="31">
        <v>17</v>
      </c>
      <c r="E23" s="30">
        <f t="shared" si="3"/>
        <v>0.11724137931034483</v>
      </c>
      <c r="F23" s="39">
        <v>4</v>
      </c>
      <c r="G23" s="38">
        <f t="shared" si="4"/>
        <v>0.027586206896551724</v>
      </c>
      <c r="H23" s="46">
        <v>23</v>
      </c>
      <c r="I23" s="45">
        <f t="shared" si="1"/>
        <v>0.15862068965517243</v>
      </c>
      <c r="J23" s="11">
        <f t="shared" si="0"/>
        <v>145</v>
      </c>
      <c r="K23" s="13">
        <f>J23/SUM(J23:J26)</f>
        <v>0.2837573385518591</v>
      </c>
    </row>
    <row r="24" spans="1:11" ht="15.75">
      <c r="A24" s="57" t="s">
        <v>19</v>
      </c>
      <c r="B24" s="23">
        <v>4</v>
      </c>
      <c r="C24" s="22">
        <f t="shared" si="2"/>
        <v>0.25</v>
      </c>
      <c r="D24" s="31">
        <v>10</v>
      </c>
      <c r="E24" s="30">
        <f t="shared" si="3"/>
        <v>0.625</v>
      </c>
      <c r="F24" s="39">
        <v>0</v>
      </c>
      <c r="G24" s="38">
        <f t="shared" si="4"/>
        <v>0</v>
      </c>
      <c r="H24" s="46">
        <v>2</v>
      </c>
      <c r="I24" s="45">
        <f t="shared" si="1"/>
        <v>0.125</v>
      </c>
      <c r="J24" s="11">
        <f t="shared" si="0"/>
        <v>16</v>
      </c>
      <c r="K24" s="13">
        <f>J24/SUM(J23:J26)</f>
        <v>0.03131115459882583</v>
      </c>
    </row>
    <row r="25" spans="1:11" ht="15.75">
      <c r="A25" s="55" t="s">
        <v>21</v>
      </c>
      <c r="B25" s="23">
        <v>0</v>
      </c>
      <c r="C25" s="22">
        <f t="shared" si="2"/>
        <v>0</v>
      </c>
      <c r="D25" s="31">
        <v>0</v>
      </c>
      <c r="E25" s="30">
        <f t="shared" si="3"/>
        <v>0</v>
      </c>
      <c r="F25" s="39">
        <v>2</v>
      </c>
      <c r="G25" s="38">
        <f t="shared" si="4"/>
        <v>1</v>
      </c>
      <c r="H25" s="46">
        <v>0</v>
      </c>
      <c r="I25" s="45">
        <f t="shared" si="1"/>
        <v>0</v>
      </c>
      <c r="J25" s="11">
        <f t="shared" si="0"/>
        <v>2</v>
      </c>
      <c r="K25" s="13">
        <f>J25/SUM(J23:J26)</f>
        <v>0.003913894324853229</v>
      </c>
    </row>
    <row r="26" spans="1:11" ht="15.75">
      <c r="A26" s="51" t="s">
        <v>23</v>
      </c>
      <c r="B26" s="23">
        <v>35</v>
      </c>
      <c r="C26" s="22">
        <f t="shared" si="2"/>
        <v>0.10057471264367816</v>
      </c>
      <c r="D26" s="31">
        <v>23</v>
      </c>
      <c r="E26" s="30">
        <f t="shared" si="3"/>
        <v>0.06609195402298851</v>
      </c>
      <c r="F26" s="39">
        <v>3</v>
      </c>
      <c r="G26" s="38">
        <f t="shared" si="4"/>
        <v>0.008620689655172414</v>
      </c>
      <c r="H26" s="46">
        <v>287</v>
      </c>
      <c r="I26" s="45">
        <f t="shared" si="1"/>
        <v>0.8247126436781609</v>
      </c>
      <c r="J26" s="11">
        <f t="shared" si="0"/>
        <v>348</v>
      </c>
      <c r="K26" s="13">
        <f>J26/SUM(J23:J26)</f>
        <v>0.6810176125244618</v>
      </c>
    </row>
    <row r="27" spans="1:11" ht="15.75">
      <c r="A27" s="51" t="s">
        <v>55</v>
      </c>
      <c r="B27" s="23">
        <v>44</v>
      </c>
      <c r="C27" s="22">
        <f t="shared" si="2"/>
        <v>0.3697478991596639</v>
      </c>
      <c r="D27" s="31">
        <v>19</v>
      </c>
      <c r="E27" s="30">
        <f t="shared" si="3"/>
        <v>0.15966386554621848</v>
      </c>
      <c r="F27" s="39">
        <v>9</v>
      </c>
      <c r="G27" s="38">
        <f t="shared" si="4"/>
        <v>0.07563025210084033</v>
      </c>
      <c r="H27" s="46">
        <v>47</v>
      </c>
      <c r="I27" s="45">
        <f t="shared" si="1"/>
        <v>0.3949579831932773</v>
      </c>
      <c r="J27" s="11">
        <f t="shared" si="0"/>
        <v>119</v>
      </c>
      <c r="K27" s="13">
        <f>J27/SUM(J24:J27)</f>
        <v>0.24536082474226803</v>
      </c>
    </row>
    <row r="28" spans="1:11" s="5" customFormat="1" ht="15.75">
      <c r="A28" s="1"/>
      <c r="B28" s="21"/>
      <c r="C28" s="22"/>
      <c r="D28" s="29"/>
      <c r="E28" s="30"/>
      <c r="F28" s="37"/>
      <c r="G28" s="38"/>
      <c r="H28" s="44"/>
      <c r="I28" s="45"/>
      <c r="J28" s="11"/>
      <c r="K28" s="13"/>
    </row>
    <row r="29" ht="15.75">
      <c r="A29" s="4" t="s">
        <v>25</v>
      </c>
    </row>
    <row r="30" spans="1:11" ht="15.75">
      <c r="A30" s="51" t="s">
        <v>26</v>
      </c>
      <c r="B30" s="23">
        <v>56</v>
      </c>
      <c r="C30" s="22">
        <f>B30/J30</f>
        <v>0.28865979381443296</v>
      </c>
      <c r="D30" s="31">
        <v>19</v>
      </c>
      <c r="E30" s="30">
        <f>D30/J30</f>
        <v>0.0979381443298969</v>
      </c>
      <c r="F30" s="39">
        <v>2</v>
      </c>
      <c r="G30" s="38">
        <f>F30/J30</f>
        <v>0.010309278350515464</v>
      </c>
      <c r="H30" s="46">
        <v>117</v>
      </c>
      <c r="I30" s="45">
        <f>H30/J30</f>
        <v>0.6030927835051546</v>
      </c>
      <c r="J30" s="11">
        <f>SUM(B30+D30+F30+H30)</f>
        <v>194</v>
      </c>
      <c r="K30" s="13">
        <f>J30/SUM(J30:J36)</f>
        <v>0.3069620253164557</v>
      </c>
    </row>
    <row r="31" spans="1:11" ht="15.75">
      <c r="A31" s="51" t="s">
        <v>27</v>
      </c>
      <c r="B31" s="23">
        <v>1</v>
      </c>
      <c r="C31" s="22">
        <f aca="true" t="shared" si="5" ref="C31:C36">B31/J31</f>
        <v>0.3333333333333333</v>
      </c>
      <c r="D31" s="31">
        <v>0</v>
      </c>
      <c r="E31" s="30">
        <f aca="true" t="shared" si="6" ref="E31:E36">D31/J31</f>
        <v>0</v>
      </c>
      <c r="F31" s="39">
        <v>0</v>
      </c>
      <c r="G31" s="38">
        <f aca="true" t="shared" si="7" ref="G31:G36">F31/J31</f>
        <v>0</v>
      </c>
      <c r="H31" s="46">
        <v>2</v>
      </c>
      <c r="I31" s="45">
        <f aca="true" t="shared" si="8" ref="I31:I36">H31/J31</f>
        <v>0.6666666666666666</v>
      </c>
      <c r="J31" s="11">
        <f>SUM(B31+D31+F31+H31)</f>
        <v>3</v>
      </c>
      <c r="K31" s="13">
        <f>J31/SUM(J30:J36)</f>
        <v>0.004746835443037975</v>
      </c>
    </row>
    <row r="32" spans="1:11" ht="15.75">
      <c r="A32" s="51" t="s">
        <v>28</v>
      </c>
      <c r="B32" s="23">
        <v>0</v>
      </c>
      <c r="C32" s="22">
        <f t="shared" si="5"/>
        <v>0</v>
      </c>
      <c r="D32" s="31">
        <v>0</v>
      </c>
      <c r="E32" s="30">
        <f t="shared" si="6"/>
        <v>0</v>
      </c>
      <c r="F32" s="39">
        <v>0</v>
      </c>
      <c r="G32" s="38">
        <f t="shared" si="7"/>
        <v>0</v>
      </c>
      <c r="H32" s="46">
        <v>6</v>
      </c>
      <c r="I32" s="45">
        <f t="shared" si="8"/>
        <v>1</v>
      </c>
      <c r="J32" s="11">
        <f>SUM(B32+D32+F32+H32)</f>
        <v>6</v>
      </c>
      <c r="K32" s="13">
        <f>J32/SUM(J30:J36)</f>
        <v>0.00949367088607595</v>
      </c>
    </row>
    <row r="33" spans="1:11" ht="15.75">
      <c r="A33" s="56" t="s">
        <v>29</v>
      </c>
      <c r="B33" s="23">
        <v>4</v>
      </c>
      <c r="C33" s="22">
        <f t="shared" si="5"/>
        <v>0.8</v>
      </c>
      <c r="D33" s="31">
        <v>1</v>
      </c>
      <c r="E33" s="30">
        <f t="shared" si="6"/>
        <v>0.2</v>
      </c>
      <c r="F33" s="39">
        <v>0</v>
      </c>
      <c r="G33" s="38">
        <f t="shared" si="7"/>
        <v>0</v>
      </c>
      <c r="H33" s="46">
        <v>0</v>
      </c>
      <c r="I33" s="45">
        <f t="shared" si="8"/>
        <v>0</v>
      </c>
      <c r="J33" s="11">
        <f>SUM(B33+D33+F33+H33)</f>
        <v>5</v>
      </c>
      <c r="K33" s="13">
        <f>J33/SUM(J30:J36)</f>
        <v>0.007911392405063292</v>
      </c>
    </row>
    <row r="34" spans="1:11" ht="15.75">
      <c r="A34" s="51" t="s">
        <v>30</v>
      </c>
      <c r="B34" s="23">
        <v>58</v>
      </c>
      <c r="C34" s="22">
        <f t="shared" si="5"/>
        <v>0.21245421245421245</v>
      </c>
      <c r="D34" s="31">
        <v>23</v>
      </c>
      <c r="E34" s="30">
        <f t="shared" si="6"/>
        <v>0.08424908424908426</v>
      </c>
      <c r="F34" s="39">
        <v>8</v>
      </c>
      <c r="G34" s="38">
        <f t="shared" si="7"/>
        <v>0.029304029304029304</v>
      </c>
      <c r="H34" s="46">
        <v>184</v>
      </c>
      <c r="I34" s="45">
        <f t="shared" si="8"/>
        <v>0.673992673992674</v>
      </c>
      <c r="J34" s="11">
        <f>SUM(B34+D34+F34+H34)</f>
        <v>273</v>
      </c>
      <c r="K34" s="13">
        <f>J34/SUM(J30:J36)</f>
        <v>0.4319620253164557</v>
      </c>
    </row>
    <row r="35" spans="1:11" ht="15.75">
      <c r="A35" s="51" t="s">
        <v>13</v>
      </c>
      <c r="B35" s="23">
        <v>12</v>
      </c>
      <c r="C35" s="22">
        <f t="shared" si="5"/>
        <v>0.375</v>
      </c>
      <c r="D35" s="31">
        <v>5</v>
      </c>
      <c r="E35" s="30">
        <f t="shared" si="6"/>
        <v>0.15625</v>
      </c>
      <c r="F35" s="39">
        <v>1</v>
      </c>
      <c r="G35" s="38">
        <f t="shared" si="7"/>
        <v>0.03125</v>
      </c>
      <c r="H35" s="46">
        <v>14</v>
      </c>
      <c r="I35" s="45">
        <f t="shared" si="8"/>
        <v>0.4375</v>
      </c>
      <c r="J35" s="11">
        <f>SUM(B35+D35+F35+H35)</f>
        <v>32</v>
      </c>
      <c r="K35" s="13">
        <f>J35/SUM(J30:J36)</f>
        <v>0.05063291139240506</v>
      </c>
    </row>
    <row r="36" spans="1:11" ht="15.75">
      <c r="A36" s="18" t="s">
        <v>31</v>
      </c>
      <c r="B36" s="23">
        <v>57</v>
      </c>
      <c r="C36" s="22">
        <f t="shared" si="5"/>
        <v>0.4789915966386555</v>
      </c>
      <c r="D36" s="31">
        <v>21</v>
      </c>
      <c r="E36" s="30">
        <f t="shared" si="6"/>
        <v>0.17647058823529413</v>
      </c>
      <c r="F36" s="39">
        <v>7</v>
      </c>
      <c r="G36" s="38">
        <f t="shared" si="7"/>
        <v>0.058823529411764705</v>
      </c>
      <c r="H36" s="46">
        <v>34</v>
      </c>
      <c r="I36" s="45">
        <f t="shared" si="8"/>
        <v>0.2857142857142857</v>
      </c>
      <c r="J36" s="11">
        <f>SUM(B36+D36+F36+H36)</f>
        <v>119</v>
      </c>
      <c r="K36" s="13">
        <f>J36/SUM(J30:J36)</f>
        <v>0.18829113924050633</v>
      </c>
    </row>
    <row r="37" spans="3:11" ht="15.75">
      <c r="C37" s="22"/>
      <c r="E37" s="30"/>
      <c r="G37" s="38"/>
      <c r="H37" s="44"/>
      <c r="I37" s="45"/>
      <c r="J37" s="11"/>
      <c r="K37" s="13"/>
    </row>
    <row r="38" ht="15.75">
      <c r="A38" s="4" t="s">
        <v>56</v>
      </c>
    </row>
    <row r="39" spans="1:11" ht="15.75">
      <c r="A39" s="51" t="s">
        <v>57</v>
      </c>
      <c r="B39" s="23">
        <v>17</v>
      </c>
      <c r="C39" s="22">
        <f>B39/J39</f>
        <v>0.3148148148148148</v>
      </c>
      <c r="D39" s="31">
        <v>5</v>
      </c>
      <c r="E39" s="30">
        <f>D39/J39</f>
        <v>0.09259259259259259</v>
      </c>
      <c r="F39" s="39">
        <v>1</v>
      </c>
      <c r="G39" s="38">
        <f>F39/J39</f>
        <v>0.018518518518518517</v>
      </c>
      <c r="H39" s="46">
        <v>31</v>
      </c>
      <c r="I39" s="45">
        <f>H39/J39</f>
        <v>0.5740740740740741</v>
      </c>
      <c r="J39" s="11">
        <f>SUM(B39+D39+F39+H39)</f>
        <v>54</v>
      </c>
      <c r="K39" s="13">
        <f>J39/SUM(J39:J43)</f>
        <v>0.0864</v>
      </c>
    </row>
    <row r="40" spans="1:11" ht="15.75">
      <c r="A40" s="51" t="s">
        <v>58</v>
      </c>
      <c r="B40" s="23">
        <v>57</v>
      </c>
      <c r="C40" s="22">
        <f>B40/J40</f>
        <v>0.25675675675675674</v>
      </c>
      <c r="D40" s="31">
        <v>24</v>
      </c>
      <c r="E40" s="30">
        <f>D40/J40</f>
        <v>0.10810810810810811</v>
      </c>
      <c r="F40" s="39">
        <v>2</v>
      </c>
      <c r="G40" s="38">
        <f>F40/J40</f>
        <v>0.009009009009009009</v>
      </c>
      <c r="H40" s="46">
        <v>139</v>
      </c>
      <c r="I40" s="45">
        <f>H40/J40</f>
        <v>0.6261261261261262</v>
      </c>
      <c r="J40" s="11">
        <f>SUM(B40+D40+F40+H40)</f>
        <v>222</v>
      </c>
      <c r="K40" s="13">
        <f>J40/SUM(J40:J44)</f>
        <v>0.38879159369527144</v>
      </c>
    </row>
    <row r="41" spans="1:11" ht="15.75">
      <c r="A41" s="51" t="s">
        <v>32</v>
      </c>
      <c r="B41" s="23">
        <v>59</v>
      </c>
      <c r="C41" s="22">
        <f>B41/J41</f>
        <v>0.295</v>
      </c>
      <c r="D41" s="31">
        <v>21</v>
      </c>
      <c r="E41" s="30">
        <f>D41/J41</f>
        <v>0.105</v>
      </c>
      <c r="F41" s="39">
        <v>10</v>
      </c>
      <c r="G41" s="38">
        <f>F41/J41</f>
        <v>0.05</v>
      </c>
      <c r="H41" s="46">
        <v>110</v>
      </c>
      <c r="I41" s="45">
        <f>H41/J41</f>
        <v>0.55</v>
      </c>
      <c r="J41" s="11">
        <f>SUM(B41+D41+F41+H41)</f>
        <v>200</v>
      </c>
      <c r="K41" s="13">
        <f>J41/SUM(J39:J43)</f>
        <v>0.32</v>
      </c>
    </row>
    <row r="42" spans="1:11" ht="15.75">
      <c r="A42" s="51" t="s">
        <v>33</v>
      </c>
      <c r="B42" s="23">
        <v>12</v>
      </c>
      <c r="C42" s="22">
        <f>B42/J42</f>
        <v>0.2608695652173913</v>
      </c>
      <c r="D42" s="31">
        <v>9</v>
      </c>
      <c r="E42" s="30">
        <f>D42/J42</f>
        <v>0.1956521739130435</v>
      </c>
      <c r="F42" s="39">
        <v>3</v>
      </c>
      <c r="G42" s="38">
        <f>F42/J42</f>
        <v>0.06521739130434782</v>
      </c>
      <c r="H42" s="46">
        <v>22</v>
      </c>
      <c r="I42" s="45">
        <f>H42/J42</f>
        <v>0.4782608695652174</v>
      </c>
      <c r="J42" s="11">
        <f>SUM(B42+D42+F42+H42)</f>
        <v>46</v>
      </c>
      <c r="K42" s="13">
        <f>J42/SUM(J39:J43)</f>
        <v>0.0736</v>
      </c>
    </row>
    <row r="43" spans="1:11" ht="15.75">
      <c r="A43" s="51" t="s">
        <v>34</v>
      </c>
      <c r="B43" s="23">
        <v>34</v>
      </c>
      <c r="C43" s="22">
        <f>B43/J43</f>
        <v>0.3300970873786408</v>
      </c>
      <c r="D43" s="31">
        <v>10</v>
      </c>
      <c r="E43" s="30">
        <f>D43/J43</f>
        <v>0.0970873786407767</v>
      </c>
      <c r="F43" s="39">
        <v>2</v>
      </c>
      <c r="G43" s="38">
        <f>F43/J43</f>
        <v>0.019417475728155338</v>
      </c>
      <c r="H43" s="46">
        <v>57</v>
      </c>
      <c r="I43" s="45">
        <f>H43/J43</f>
        <v>0.5533980582524272</v>
      </c>
      <c r="J43" s="11">
        <f>SUM(B43+D43+F43+H43)</f>
        <v>103</v>
      </c>
      <c r="K43" s="13">
        <f>J43/SUM(J39:J43)</f>
        <v>0.1648</v>
      </c>
    </row>
    <row r="44" spans="1:11" s="5" customFormat="1" ht="15.75">
      <c r="A44" s="1"/>
      <c r="B44" s="21"/>
      <c r="C44" s="22"/>
      <c r="D44" s="29"/>
      <c r="E44" s="30"/>
      <c r="F44" s="37"/>
      <c r="G44" s="38"/>
      <c r="H44" s="44"/>
      <c r="I44" s="45"/>
      <c r="J44" s="11"/>
      <c r="K44" s="13"/>
    </row>
    <row r="45" ht="15.75">
      <c r="A45" s="4" t="s">
        <v>8</v>
      </c>
    </row>
    <row r="46" spans="1:11" s="16" customFormat="1" ht="15">
      <c r="A46" s="58" t="s">
        <v>9</v>
      </c>
      <c r="B46" s="24">
        <v>77</v>
      </c>
      <c r="C46" s="25">
        <f>B46/J46</f>
        <v>0.3117408906882591</v>
      </c>
      <c r="D46" s="32">
        <v>27</v>
      </c>
      <c r="E46" s="33">
        <f>D46/J46</f>
        <v>0.10931174089068826</v>
      </c>
      <c r="F46" s="40">
        <v>3</v>
      </c>
      <c r="G46" s="41">
        <f>F46/J46</f>
        <v>0.012145748987854251</v>
      </c>
      <c r="H46" s="47">
        <v>140</v>
      </c>
      <c r="I46" s="48">
        <f>H46/J46</f>
        <v>0.5668016194331984</v>
      </c>
      <c r="J46" s="14">
        <f>SUM(B46+D46+F46+H46)</f>
        <v>247</v>
      </c>
      <c r="K46" s="15">
        <f>J46/J4</f>
        <v>0.3829457364341085</v>
      </c>
    </row>
    <row r="47" spans="1:11" s="16" customFormat="1" ht="15.75">
      <c r="A47" s="18" t="s">
        <v>35</v>
      </c>
      <c r="B47" s="23">
        <v>43</v>
      </c>
      <c r="C47" s="22">
        <f>B47/J47</f>
        <v>0.5180722891566265</v>
      </c>
      <c r="D47" s="31">
        <v>14</v>
      </c>
      <c r="E47" s="30">
        <f>D47/J47</f>
        <v>0.1686746987951807</v>
      </c>
      <c r="F47" s="39">
        <v>4</v>
      </c>
      <c r="G47" s="38">
        <f>F47/J47</f>
        <v>0.04819277108433735</v>
      </c>
      <c r="H47" s="46">
        <v>22</v>
      </c>
      <c r="I47" s="45">
        <f>H47/J47</f>
        <v>0.26506024096385544</v>
      </c>
      <c r="J47" s="11">
        <f>SUM(B47+D47+F47+H47)</f>
        <v>83</v>
      </c>
      <c r="K47" s="13">
        <f>J47/J4</f>
        <v>0.12868217054263567</v>
      </c>
    </row>
    <row r="48" spans="1:11" s="16" customFormat="1" ht="15">
      <c r="A48" s="52" t="s">
        <v>36</v>
      </c>
      <c r="B48" s="24">
        <v>60</v>
      </c>
      <c r="C48" s="25">
        <f>B48/J48</f>
        <v>0.24</v>
      </c>
      <c r="D48" s="32">
        <v>27</v>
      </c>
      <c r="E48" s="33">
        <f>D48/J48</f>
        <v>0.108</v>
      </c>
      <c r="F48" s="40">
        <v>5</v>
      </c>
      <c r="G48" s="41">
        <f>F48/J48</f>
        <v>0.02</v>
      </c>
      <c r="H48" s="47">
        <v>158</v>
      </c>
      <c r="I48" s="48">
        <f>H48/J48</f>
        <v>0.632</v>
      </c>
      <c r="J48" s="14">
        <f>SUM(B48+D48+F48+H48)</f>
        <v>250</v>
      </c>
      <c r="K48" s="15">
        <f>J48/J4</f>
        <v>0.3875968992248062</v>
      </c>
    </row>
    <row r="49" spans="1:11" ht="15">
      <c r="A49" s="51" t="s">
        <v>15</v>
      </c>
      <c r="B49" s="23">
        <v>38</v>
      </c>
      <c r="C49" s="26">
        <f>B49/J49</f>
        <v>0.336283185840708</v>
      </c>
      <c r="D49" s="31">
        <v>14</v>
      </c>
      <c r="E49" s="34">
        <f>D49/J49</f>
        <v>0.12389380530973451</v>
      </c>
      <c r="F49" s="39">
        <v>6</v>
      </c>
      <c r="G49" s="42">
        <f>F49/J49</f>
        <v>0.05309734513274336</v>
      </c>
      <c r="H49" s="46">
        <v>55</v>
      </c>
      <c r="I49" s="49">
        <f>H49/J49</f>
        <v>0.48672566371681414</v>
      </c>
      <c r="J49" s="11">
        <f>SUM(B49+D49+F49+H49)</f>
        <v>113</v>
      </c>
      <c r="K49" s="13">
        <f>J49/J4</f>
        <v>0.17519379844961241</v>
      </c>
    </row>
    <row r="50" spans="1:11" ht="15.75">
      <c r="A50" s="56" t="s">
        <v>37</v>
      </c>
      <c r="B50" s="23">
        <v>25</v>
      </c>
      <c r="C50" s="22">
        <f>B50/J50</f>
        <v>0.5681818181818182</v>
      </c>
      <c r="D50" s="31">
        <v>7</v>
      </c>
      <c r="E50" s="30">
        <f>D50/J50</f>
        <v>0.1590909090909091</v>
      </c>
      <c r="F50" s="39">
        <v>4</v>
      </c>
      <c r="G50" s="38">
        <f>F50/J50</f>
        <v>0.09090909090909091</v>
      </c>
      <c r="H50" s="46">
        <v>8</v>
      </c>
      <c r="I50" s="45">
        <f>H50/J50</f>
        <v>0.18181818181818182</v>
      </c>
      <c r="J50" s="11">
        <f>SUM(B50+D50+F50+H50)</f>
        <v>44</v>
      </c>
      <c r="K50" s="13">
        <f>J50/J4</f>
        <v>0.06821705426356589</v>
      </c>
    </row>
    <row r="51" spans="1:11" s="16" customFormat="1" ht="15.75">
      <c r="A51" s="17" t="s">
        <v>38</v>
      </c>
      <c r="B51" s="23">
        <v>44</v>
      </c>
      <c r="C51" s="22">
        <f>B51/J51</f>
        <v>0.20657276995305165</v>
      </c>
      <c r="D51" s="31">
        <v>23</v>
      </c>
      <c r="E51" s="30">
        <f>D51/J51</f>
        <v>0.107981220657277</v>
      </c>
      <c r="F51" s="39">
        <v>4</v>
      </c>
      <c r="G51" s="38">
        <f>F51/J51</f>
        <v>0.018779342723004695</v>
      </c>
      <c r="H51" s="46">
        <v>142</v>
      </c>
      <c r="I51" s="45">
        <f>H51/J51</f>
        <v>0.6666666666666666</v>
      </c>
      <c r="J51" s="11">
        <f>SUM(B51+D51+F51+H51)</f>
        <v>213</v>
      </c>
      <c r="K51" s="13">
        <f>J51/J4</f>
        <v>0.3302325581395349</v>
      </c>
    </row>
    <row r="52" spans="1:11" ht="15">
      <c r="A52" s="51" t="s">
        <v>39</v>
      </c>
      <c r="B52" s="23">
        <v>34</v>
      </c>
      <c r="C52" s="26">
        <f>B52/J52</f>
        <v>0.3119266055045872</v>
      </c>
      <c r="D52" s="31">
        <v>7</v>
      </c>
      <c r="E52" s="34">
        <f>D52/J52</f>
        <v>0.06422018348623854</v>
      </c>
      <c r="F52" s="39">
        <v>6</v>
      </c>
      <c r="G52" s="42">
        <f>F52/J52</f>
        <v>0.05504587155963303</v>
      </c>
      <c r="H52" s="46">
        <v>62</v>
      </c>
      <c r="I52" s="49">
        <f>H52/J52</f>
        <v>0.5688073394495413</v>
      </c>
      <c r="J52" s="11">
        <f>SUM(B52+D52+F52+H52)</f>
        <v>109</v>
      </c>
      <c r="K52" s="13">
        <f>J52/J4</f>
        <v>0.16899224806201552</v>
      </c>
    </row>
    <row r="53" spans="1:11" ht="15.75">
      <c r="A53" s="51" t="s">
        <v>10</v>
      </c>
      <c r="B53" s="23">
        <v>30</v>
      </c>
      <c r="C53" s="22">
        <f>B53/J53</f>
        <v>0.16666666666666666</v>
      </c>
      <c r="D53" s="31">
        <v>13</v>
      </c>
      <c r="E53" s="30">
        <f>D53/J53</f>
        <v>0.07222222222222222</v>
      </c>
      <c r="F53" s="39">
        <v>5</v>
      </c>
      <c r="G53" s="38">
        <f>F53/J53</f>
        <v>0.027777777777777776</v>
      </c>
      <c r="H53" s="46">
        <v>132</v>
      </c>
      <c r="I53" s="45">
        <f>H53/J53</f>
        <v>0.7333333333333333</v>
      </c>
      <c r="J53" s="11">
        <f>SUM(B53+D53+F53+H53)</f>
        <v>180</v>
      </c>
      <c r="K53" s="13">
        <f>J53/J4</f>
        <v>0.27906976744186046</v>
      </c>
    </row>
    <row r="54" spans="1:11" ht="15.75">
      <c r="A54" s="51" t="s">
        <v>40</v>
      </c>
      <c r="B54" s="23">
        <v>46</v>
      </c>
      <c r="C54" s="22">
        <f>B54/J54</f>
        <v>0.32167832167832167</v>
      </c>
      <c r="D54" s="31">
        <v>11</v>
      </c>
      <c r="E54" s="30">
        <f>D54/J54</f>
        <v>0.07692307692307693</v>
      </c>
      <c r="F54" s="39">
        <v>2</v>
      </c>
      <c r="G54" s="38">
        <f>F54/J54</f>
        <v>0.013986013986013986</v>
      </c>
      <c r="H54" s="46">
        <v>84</v>
      </c>
      <c r="I54" s="45">
        <f>H54/J54</f>
        <v>0.5874125874125874</v>
      </c>
      <c r="J54" s="11">
        <f>SUM(B54+D54+F54+H54)</f>
        <v>143</v>
      </c>
      <c r="K54" s="13">
        <f>J54/J4</f>
        <v>0.22170542635658916</v>
      </c>
    </row>
    <row r="55" spans="1:11" s="16" customFormat="1" ht="15.75">
      <c r="A55" s="51" t="s">
        <v>41</v>
      </c>
      <c r="B55" s="23">
        <v>13</v>
      </c>
      <c r="C55" s="22">
        <f>B55/J55</f>
        <v>0.14942528735632185</v>
      </c>
      <c r="D55" s="31">
        <v>11</v>
      </c>
      <c r="E55" s="30">
        <f>D55/J55</f>
        <v>0.12643678160919541</v>
      </c>
      <c r="F55" s="39">
        <v>2</v>
      </c>
      <c r="G55" s="38">
        <f>F55/J55</f>
        <v>0.022988505747126436</v>
      </c>
      <c r="H55" s="46">
        <v>61</v>
      </c>
      <c r="I55" s="45">
        <f>H55/J55</f>
        <v>0.7011494252873564</v>
      </c>
      <c r="J55" s="11">
        <f>SUM(B55+D55+F55+H55)</f>
        <v>87</v>
      </c>
      <c r="K55" s="13">
        <f>J55/J4</f>
        <v>0.13488372093023257</v>
      </c>
    </row>
    <row r="56" spans="1:11" ht="15.75">
      <c r="A56" s="18" t="s">
        <v>11</v>
      </c>
      <c r="B56" s="23">
        <v>36</v>
      </c>
      <c r="C56" s="22">
        <f>B56/J56</f>
        <v>0.43902439024390244</v>
      </c>
      <c r="D56" s="31">
        <v>9</v>
      </c>
      <c r="E56" s="30">
        <f>D56/J56</f>
        <v>0.10975609756097561</v>
      </c>
      <c r="F56" s="39">
        <v>7</v>
      </c>
      <c r="G56" s="38">
        <f>F56/J56</f>
        <v>0.08536585365853659</v>
      </c>
      <c r="H56" s="46">
        <v>30</v>
      </c>
      <c r="I56" s="45">
        <f>H56/J56</f>
        <v>0.36585365853658536</v>
      </c>
      <c r="J56" s="11">
        <f>SUM(B56+D56+F56+H56)</f>
        <v>82</v>
      </c>
      <c r="K56" s="13">
        <f>J56/J4</f>
        <v>0.12713178294573643</v>
      </c>
    </row>
    <row r="57" spans="1:11" ht="15.75">
      <c r="A57" s="18" t="s">
        <v>42</v>
      </c>
      <c r="B57" s="23">
        <v>58</v>
      </c>
      <c r="C57" s="22">
        <f>B57/J57</f>
        <v>0.5043478260869565</v>
      </c>
      <c r="D57" s="31">
        <v>12</v>
      </c>
      <c r="E57" s="30">
        <f>D57/J57</f>
        <v>0.10434782608695652</v>
      </c>
      <c r="F57" s="39">
        <v>4</v>
      </c>
      <c r="G57" s="38">
        <f>F57/J57</f>
        <v>0.034782608695652174</v>
      </c>
      <c r="H57" s="46">
        <v>41</v>
      </c>
      <c r="I57" s="45">
        <f>H57/J57</f>
        <v>0.3565217391304348</v>
      </c>
      <c r="J57" s="11">
        <f>SUM(B57+D57+F57+H57)</f>
        <v>115</v>
      </c>
      <c r="K57" s="13">
        <f>J57/J4</f>
        <v>0.17829457364341086</v>
      </c>
    </row>
    <row r="58" spans="1:11" ht="15.75">
      <c r="A58" s="51" t="s">
        <v>43</v>
      </c>
      <c r="B58" s="23">
        <v>4</v>
      </c>
      <c r="C58" s="22">
        <f>B58/J58</f>
        <v>0.23529411764705882</v>
      </c>
      <c r="D58" s="31">
        <v>0</v>
      </c>
      <c r="E58" s="30">
        <f>D58/J58</f>
        <v>0</v>
      </c>
      <c r="F58" s="39">
        <v>1</v>
      </c>
      <c r="G58" s="38">
        <f>F58/J58</f>
        <v>0.058823529411764705</v>
      </c>
      <c r="H58" s="46">
        <v>12</v>
      </c>
      <c r="I58" s="45">
        <f>H58/J58</f>
        <v>0.7058823529411765</v>
      </c>
      <c r="J58" s="11">
        <f>SUM(B58+D58+F58+H58)</f>
        <v>17</v>
      </c>
      <c r="K58" s="13">
        <f>J58/J4</f>
        <v>0.02635658914728682</v>
      </c>
    </row>
    <row r="59" spans="1:11" s="16" customFormat="1" ht="15">
      <c r="A59" s="58" t="s">
        <v>44</v>
      </c>
      <c r="B59" s="24">
        <v>47</v>
      </c>
      <c r="C59" s="25">
        <f>B59/J59</f>
        <v>0.17803030303030304</v>
      </c>
      <c r="D59" s="32">
        <v>24</v>
      </c>
      <c r="E59" s="33">
        <f>D59/J59</f>
        <v>0.09090909090909091</v>
      </c>
      <c r="F59" s="40">
        <v>4</v>
      </c>
      <c r="G59" s="41">
        <f>F59/J59</f>
        <v>0.015151515151515152</v>
      </c>
      <c r="H59" s="47">
        <v>189</v>
      </c>
      <c r="I59" s="48">
        <f>H59/J59</f>
        <v>0.7159090909090909</v>
      </c>
      <c r="J59" s="14">
        <f>SUM(B59+D59+F59+H59)</f>
        <v>264</v>
      </c>
      <c r="K59" s="15">
        <f>J59/J4</f>
        <v>0.40930232558139534</v>
      </c>
    </row>
    <row r="60" spans="1:11" ht="15.75">
      <c r="A60" s="17" t="s">
        <v>45</v>
      </c>
      <c r="B60" s="23">
        <v>4</v>
      </c>
      <c r="C60" s="22">
        <f>B60/J60</f>
        <v>0.18181818181818182</v>
      </c>
      <c r="D60" s="31">
        <v>3</v>
      </c>
      <c r="E60" s="30">
        <f>D60/J60</f>
        <v>0.13636363636363635</v>
      </c>
      <c r="F60" s="39">
        <v>0</v>
      </c>
      <c r="G60" s="38">
        <f>F60/J60</f>
        <v>0</v>
      </c>
      <c r="H60" s="46">
        <v>15</v>
      </c>
      <c r="I60" s="45">
        <f>H60/J60</f>
        <v>0.6818181818181818</v>
      </c>
      <c r="J60" s="11">
        <f>SUM(B60+D60+F60+H60)</f>
        <v>22</v>
      </c>
      <c r="K60" s="13">
        <f>J60/J4</f>
        <v>0.034108527131782945</v>
      </c>
    </row>
    <row r="61" spans="1:11" s="5" customFormat="1" ht="15.75">
      <c r="A61" s="1"/>
      <c r="B61" s="21"/>
      <c r="C61" s="22"/>
      <c r="D61" s="29"/>
      <c r="E61" s="30"/>
      <c r="F61" s="37"/>
      <c r="G61" s="38"/>
      <c r="H61" s="44"/>
      <c r="I61" s="45"/>
      <c r="J61" s="11"/>
      <c r="K61" s="13"/>
    </row>
    <row r="62" ht="15.75">
      <c r="A62" s="4" t="s">
        <v>46</v>
      </c>
    </row>
    <row r="63" spans="1:11" ht="15.75">
      <c r="A63" s="56">
        <v>1</v>
      </c>
      <c r="B63" s="23">
        <v>43</v>
      </c>
      <c r="C63" s="22">
        <f>B63/J63</f>
        <v>0.5058823529411764</v>
      </c>
      <c r="D63" s="31">
        <v>9</v>
      </c>
      <c r="E63" s="30">
        <f>D63/J63</f>
        <v>0.10588235294117647</v>
      </c>
      <c r="F63" s="39">
        <v>8</v>
      </c>
      <c r="G63" s="38">
        <f>F63/J63</f>
        <v>0.09411764705882353</v>
      </c>
      <c r="H63" s="46">
        <v>25</v>
      </c>
      <c r="I63" s="45">
        <f>H63/J63</f>
        <v>0.29411764705882354</v>
      </c>
      <c r="J63" s="11">
        <f>SUM(B63+D63+F63+H63)</f>
        <v>85</v>
      </c>
      <c r="K63" s="13">
        <f>J63/SUM(J63:J67)</f>
        <v>0.13385826771653545</v>
      </c>
    </row>
    <row r="64" spans="1:11" ht="15.75">
      <c r="A64" s="56">
        <v>2</v>
      </c>
      <c r="B64" s="23">
        <v>46</v>
      </c>
      <c r="C64" s="22">
        <f>B64/J64</f>
        <v>0.5609756097560976</v>
      </c>
      <c r="D64" s="31">
        <v>7</v>
      </c>
      <c r="E64" s="30">
        <f>D64/J64</f>
        <v>0.08536585365853659</v>
      </c>
      <c r="F64" s="39">
        <v>1</v>
      </c>
      <c r="G64" s="38">
        <f>F64/J64</f>
        <v>0.012195121951219513</v>
      </c>
      <c r="H64" s="46">
        <v>28</v>
      </c>
      <c r="I64" s="45">
        <f>H64/J64</f>
        <v>0.34146341463414637</v>
      </c>
      <c r="J64" s="11">
        <f>SUM(B64+D64+F64+H64)</f>
        <v>82</v>
      </c>
      <c r="K64" s="13">
        <f>J64/SUM(J63:J67)</f>
        <v>0.12913385826771653</v>
      </c>
    </row>
    <row r="65" spans="1:11" ht="15.75">
      <c r="A65" s="51">
        <v>3</v>
      </c>
      <c r="B65" s="23">
        <v>59</v>
      </c>
      <c r="C65" s="22">
        <f>B65/J65</f>
        <v>0.34705882352941175</v>
      </c>
      <c r="D65" s="31">
        <v>24</v>
      </c>
      <c r="E65" s="30">
        <f>D65/J65</f>
        <v>0.1411764705882353</v>
      </c>
      <c r="F65" s="39">
        <v>3</v>
      </c>
      <c r="G65" s="38">
        <f>F65/J65</f>
        <v>0.01764705882352941</v>
      </c>
      <c r="H65" s="46">
        <v>84</v>
      </c>
      <c r="I65" s="45">
        <f>H65/J65</f>
        <v>0.49411764705882355</v>
      </c>
      <c r="J65" s="11">
        <f>SUM(B65+D65+F65+H65)</f>
        <v>170</v>
      </c>
      <c r="K65" s="13">
        <f>J65/SUM(J63:J67)</f>
        <v>0.2677165354330709</v>
      </c>
    </row>
    <row r="66" spans="1:11" ht="15.75">
      <c r="A66" s="51">
        <v>4</v>
      </c>
      <c r="B66" s="23">
        <v>29</v>
      </c>
      <c r="C66" s="22">
        <f>B66/J66</f>
        <v>0.18831168831168832</v>
      </c>
      <c r="D66" s="31">
        <v>18</v>
      </c>
      <c r="E66" s="30">
        <f>D66/J66</f>
        <v>0.11688311688311688</v>
      </c>
      <c r="F66" s="39">
        <v>4</v>
      </c>
      <c r="G66" s="38">
        <f>F66/J66</f>
        <v>0.025974025974025976</v>
      </c>
      <c r="H66" s="46">
        <v>103</v>
      </c>
      <c r="I66" s="45">
        <f>H66/J66</f>
        <v>0.6688311688311688</v>
      </c>
      <c r="J66" s="11">
        <f>SUM(B66+D66+F66+H66)</f>
        <v>154</v>
      </c>
      <c r="K66" s="13">
        <f>J66/SUM(J63:J67)</f>
        <v>0.24251968503937008</v>
      </c>
    </row>
    <row r="67" spans="1:11" ht="15.75">
      <c r="A67" s="51">
        <v>5</v>
      </c>
      <c r="B67" s="23">
        <v>13</v>
      </c>
      <c r="C67" s="22">
        <f>B67/J67</f>
        <v>0.09027777777777778</v>
      </c>
      <c r="D67" s="31">
        <v>11</v>
      </c>
      <c r="E67" s="30">
        <f>D67/J67</f>
        <v>0.0763888888888889</v>
      </c>
      <c r="F67" s="39">
        <v>2</v>
      </c>
      <c r="G67" s="38">
        <f>F67/J67</f>
        <v>0.013888888888888888</v>
      </c>
      <c r="H67" s="46">
        <v>118</v>
      </c>
      <c r="I67" s="45">
        <f>H67/J67</f>
        <v>0.8194444444444444</v>
      </c>
      <c r="J67" s="11">
        <f>SUM(B67+D67+F67+H67)</f>
        <v>144</v>
      </c>
      <c r="K67" s="13">
        <f>J67/SUM(J63:J67)</f>
        <v>0.22677165354330708</v>
      </c>
    </row>
  </sheetData>
  <sheetProtection/>
  <mergeCells count="1">
    <mergeCell ref="A1:J1"/>
  </mergeCells>
  <printOptions horizontalCentered="1" verticalCentered="1"/>
  <pageMargins left="0.5" right="0.5" top="0.5" bottom="0.5" header="0.5" footer="0.5"/>
  <pageSetup fitToHeight="1" fitToWidth="1" horizontalDpi="1200" verticalDpi="12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Fairview Park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FPS</dc:creator>
  <cp:keywords/>
  <dc:description/>
  <cp:lastModifiedBy>Mark Tomecko</cp:lastModifiedBy>
  <cp:lastPrinted>2008-11-03T00:48:53Z</cp:lastPrinted>
  <dcterms:created xsi:type="dcterms:W3CDTF">2004-11-02T16:43:34Z</dcterms:created>
  <dcterms:modified xsi:type="dcterms:W3CDTF">2016-11-07T01:52:58Z</dcterms:modified>
  <cp:category/>
  <cp:version/>
  <cp:contentType/>
  <cp:contentStatus/>
</cp:coreProperties>
</file>